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NEO1\home\mein Zeug\Business\Finanzbildung an Schulen\09_Berechnungen\MIeten oder Kaufen\"/>
    </mc:Choice>
  </mc:AlternateContent>
  <xr:revisionPtr revIDLastSave="0" documentId="13_ncr:1_{940782B5-2DB0-48ED-99D3-C1C2A7EC2A38}" xr6:coauthVersionLast="47" xr6:coauthVersionMax="47" xr10:uidLastSave="{00000000-0000-0000-0000-000000000000}"/>
  <bookViews>
    <workbookView xWindow="-110" yWindow="-110" windowWidth="38620" windowHeight="21220" xr2:uid="{31A69A58-2441-47A9-9C97-9C2F76293535}"/>
  </bookViews>
  <sheets>
    <sheet name="Vergleich Kaufen-Mieten mit ETF" sheetId="1" r:id="rId1"/>
    <sheet name="Berechnung Darlehen" sheetId="4" r:id="rId2"/>
    <sheet name="Berechnung ETF" sheetId="2" r:id="rId3"/>
  </sheets>
  <definedNames>
    <definedName name="_xlnm.Print_Area" localSheetId="0">'Vergleich Kaufen-Mieten mit ETF'!$A$2:$C$32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5" i="4"/>
  <c r="B3" i="4"/>
  <c r="B5" i="2" l="1"/>
  <c r="B7" i="2"/>
  <c r="B6" i="2"/>
  <c r="B4" i="2"/>
  <c r="B3" i="2"/>
  <c r="B2" i="2"/>
  <c r="B4" i="4" l="1"/>
  <c r="B2" i="4"/>
  <c r="B30" i="1"/>
  <c r="C28" i="1"/>
  <c r="B27" i="1"/>
  <c r="C19" i="1"/>
  <c r="C32" i="1" s="1"/>
  <c r="B14" i="1"/>
  <c r="B24" i="1" s="1"/>
  <c r="A433" i="4"/>
  <c r="A385" i="4"/>
  <c r="A324" i="4"/>
  <c r="A318" i="4"/>
  <c r="A308" i="4"/>
  <c r="A286" i="4"/>
  <c r="A263" i="4"/>
  <c r="A255" i="4"/>
  <c r="A253" i="4"/>
  <c r="A236" i="4"/>
  <c r="A233" i="4"/>
  <c r="A230" i="4"/>
  <c r="A223" i="4"/>
  <c r="A222" i="4"/>
  <c r="A221" i="4"/>
  <c r="A220" i="4"/>
  <c r="A215" i="4"/>
  <c r="A212" i="4"/>
  <c r="A209" i="4"/>
  <c r="A207" i="4"/>
  <c r="A206" i="4"/>
  <c r="A205" i="4"/>
  <c r="A204" i="4"/>
  <c r="A201" i="4"/>
  <c r="A199" i="4"/>
  <c r="A198" i="4"/>
  <c r="A197" i="4"/>
  <c r="A196" i="4"/>
  <c r="A193" i="4"/>
  <c r="A190" i="4"/>
  <c r="A189" i="4"/>
  <c r="A188" i="4"/>
  <c r="A187" i="4"/>
  <c r="A186" i="4"/>
  <c r="A185" i="4"/>
  <c r="A184" i="4"/>
  <c r="A183" i="4"/>
  <c r="A182" i="4"/>
  <c r="A180" i="4"/>
  <c r="A178" i="4"/>
  <c r="A177" i="4"/>
  <c r="A174" i="4"/>
  <c r="A173" i="4"/>
  <c r="A172" i="4"/>
  <c r="A171" i="4"/>
  <c r="A170" i="4"/>
  <c r="A169" i="4"/>
  <c r="A168" i="4"/>
  <c r="A167" i="4"/>
  <c r="A166" i="4"/>
  <c r="A164" i="4"/>
  <c r="A162" i="4"/>
  <c r="A161" i="4"/>
  <c r="A158" i="4"/>
  <c r="A157" i="4"/>
  <c r="A156" i="4"/>
  <c r="A155" i="4"/>
  <c r="A154" i="4"/>
  <c r="A153" i="4"/>
  <c r="A152" i="4"/>
  <c r="A151" i="4"/>
  <c r="A150" i="4"/>
  <c r="A148" i="4"/>
  <c r="A146" i="4"/>
  <c r="A145" i="4"/>
  <c r="A142" i="4"/>
  <c r="A141" i="4"/>
  <c r="A140" i="4"/>
  <c r="A139" i="4"/>
  <c r="A138" i="4"/>
  <c r="A137" i="4"/>
  <c r="A136" i="4"/>
  <c r="A135" i="4"/>
  <c r="A134" i="4"/>
  <c r="A132" i="4"/>
  <c r="A130" i="4"/>
  <c r="A129" i="4"/>
  <c r="A126" i="4"/>
  <c r="A125" i="4"/>
  <c r="A124" i="4"/>
  <c r="A123" i="4"/>
  <c r="A122" i="4"/>
  <c r="A121" i="4"/>
  <c r="A120" i="4"/>
  <c r="A119" i="4"/>
  <c r="A118" i="4"/>
  <c r="A116" i="4"/>
  <c r="A114" i="4"/>
  <c r="A113" i="4"/>
  <c r="A110" i="4"/>
  <c r="A109" i="4"/>
  <c r="A108" i="4"/>
  <c r="A107" i="4"/>
  <c r="A106" i="4"/>
  <c r="A105" i="4"/>
  <c r="A104" i="4"/>
  <c r="A103" i="4"/>
  <c r="A102" i="4"/>
  <c r="A100" i="4"/>
  <c r="A98" i="4"/>
  <c r="A97" i="4"/>
  <c r="A94" i="4"/>
  <c r="A93" i="4"/>
  <c r="A92" i="4"/>
  <c r="A91" i="4"/>
  <c r="A90" i="4"/>
  <c r="A89" i="4"/>
  <c r="A88" i="4"/>
  <c r="A87" i="4"/>
  <c r="A86" i="4"/>
  <c r="A84" i="4"/>
  <c r="A82" i="4"/>
  <c r="A81" i="4"/>
  <c r="A78" i="4"/>
  <c r="A77" i="4"/>
  <c r="A76" i="4"/>
  <c r="A75" i="4"/>
  <c r="A74" i="4"/>
  <c r="A73" i="4"/>
  <c r="A72" i="4"/>
  <c r="A71" i="4"/>
  <c r="A70" i="4"/>
  <c r="A68" i="4"/>
  <c r="A66" i="4"/>
  <c r="A65" i="4"/>
  <c r="A62" i="4"/>
  <c r="A61" i="4"/>
  <c r="A60" i="4"/>
  <c r="A59" i="4"/>
  <c r="A58" i="4"/>
  <c r="A57" i="4"/>
  <c r="A56" i="4"/>
  <c r="A55" i="4"/>
  <c r="A54" i="4"/>
  <c r="A52" i="4"/>
  <c r="A50" i="4"/>
  <c r="A49" i="4"/>
  <c r="A46" i="4"/>
  <c r="A45" i="4"/>
  <c r="A44" i="4"/>
  <c r="A43" i="4"/>
  <c r="A42" i="4"/>
  <c r="A41" i="4"/>
  <c r="A40" i="4"/>
  <c r="A39" i="4"/>
  <c r="A38" i="4"/>
  <c r="A36" i="4"/>
  <c r="A34" i="4"/>
  <c r="A33" i="4"/>
  <c r="A30" i="4"/>
  <c r="A29" i="4"/>
  <c r="A28" i="4"/>
  <c r="A27" i="4"/>
  <c r="A26" i="4"/>
  <c r="A25" i="4"/>
  <c r="A24" i="4"/>
  <c r="A23" i="4"/>
  <c r="A22" i="4"/>
  <c r="A20" i="4"/>
  <c r="A18" i="4"/>
  <c r="A17" i="4"/>
  <c r="A14" i="4"/>
  <c r="A13" i="4"/>
  <c r="A268" i="4" l="1"/>
  <c r="A326" i="4"/>
  <c r="A270" i="4"/>
  <c r="A333" i="4"/>
  <c r="A441" i="4"/>
  <c r="A271" i="4"/>
  <c r="A335" i="4"/>
  <c r="A281" i="4"/>
  <c r="A337" i="4"/>
  <c r="A449" i="4"/>
  <c r="A285" i="4"/>
  <c r="A342" i="4"/>
  <c r="A399" i="4"/>
  <c r="A351" i="4"/>
  <c r="A289" i="4"/>
  <c r="A359" i="4"/>
  <c r="A292" i="4"/>
  <c r="A360" i="4"/>
  <c r="A297" i="4"/>
  <c r="A364" i="4"/>
  <c r="A238" i="4"/>
  <c r="A303" i="4"/>
  <c r="A366" i="4"/>
  <c r="A246" i="4"/>
  <c r="A305" i="4"/>
  <c r="A254" i="4"/>
  <c r="A316" i="4"/>
  <c r="A425" i="4"/>
  <c r="A257" i="4"/>
  <c r="A321" i="4"/>
  <c r="A463" i="4"/>
  <c r="A406" i="4"/>
  <c r="A422" i="4"/>
  <c r="A392" i="4"/>
  <c r="A439" i="4"/>
  <c r="A408" i="4"/>
  <c r="A424" i="4"/>
  <c r="A396" i="4"/>
  <c r="A383" i="4"/>
  <c r="B476" i="4"/>
  <c r="A486" i="4"/>
  <c r="A512" i="4"/>
  <c r="B32" i="1"/>
  <c r="B468" i="4"/>
  <c r="A471" i="4"/>
  <c r="A474" i="4"/>
  <c r="A479" i="4"/>
  <c r="B495" i="4"/>
  <c r="A480" i="4"/>
  <c r="B573" i="4"/>
  <c r="A481" i="4"/>
  <c r="B499" i="4"/>
  <c r="B508" i="4"/>
  <c r="A476" i="4"/>
  <c r="A490" i="4"/>
  <c r="B530" i="4"/>
  <c r="A514" i="4"/>
  <c r="A575" i="4"/>
  <c r="B541" i="4"/>
  <c r="A584" i="4"/>
  <c r="A550" i="4"/>
  <c r="A504" i="4"/>
  <c r="A556" i="4"/>
  <c r="B527" i="4"/>
  <c r="B507" i="4"/>
  <c r="A560" i="4"/>
  <c r="B597" i="4"/>
  <c r="B603" i="4"/>
  <c r="B610" i="4"/>
  <c r="A594" i="4"/>
  <c r="A228" i="4"/>
  <c r="A260" i="4"/>
  <c r="A293" i="4"/>
  <c r="A329" i="4"/>
  <c r="A367" i="4"/>
  <c r="A432" i="4"/>
  <c r="A442" i="4"/>
  <c r="B579" i="4"/>
  <c r="A229" i="4"/>
  <c r="A261" i="4"/>
  <c r="A295" i="4"/>
  <c r="A332" i="4"/>
  <c r="A368" i="4"/>
  <c r="A415" i="4"/>
  <c r="A423" i="4"/>
  <c r="A488" i="4"/>
  <c r="A505" i="4"/>
  <c r="A530" i="4"/>
  <c r="B563" i="4"/>
  <c r="B580" i="4"/>
  <c r="A231" i="4"/>
  <c r="A265" i="4"/>
  <c r="A301" i="4"/>
  <c r="A334" i="4"/>
  <c r="A382" i="4"/>
  <c r="A398" i="4"/>
  <c r="A416" i="4"/>
  <c r="A434" i="4"/>
  <c r="B479" i="4"/>
  <c r="B498" i="4"/>
  <c r="A602" i="4"/>
  <c r="A535" i="4"/>
  <c r="A586" i="4"/>
  <c r="A239" i="4"/>
  <c r="A276" i="4"/>
  <c r="A309" i="4"/>
  <c r="A343" i="4"/>
  <c r="A418" i="4"/>
  <c r="A454" i="4"/>
  <c r="B509" i="4"/>
  <c r="A521" i="4"/>
  <c r="A536" i="4"/>
  <c r="A567" i="4"/>
  <c r="B586" i="4"/>
  <c r="A213" i="4"/>
  <c r="A241" i="4"/>
  <c r="A278" i="4"/>
  <c r="A310" i="4"/>
  <c r="A344" i="4"/>
  <c r="A384" i="4"/>
  <c r="A428" i="4"/>
  <c r="A473" i="4"/>
  <c r="A522" i="4"/>
  <c r="A552" i="4"/>
  <c r="A569" i="4"/>
  <c r="A214" i="4"/>
  <c r="A245" i="4"/>
  <c r="A279" i="4"/>
  <c r="A311" i="4"/>
  <c r="A348" i="4"/>
  <c r="A393" i="4"/>
  <c r="A402" i="4"/>
  <c r="A447" i="4"/>
  <c r="A456" i="4"/>
  <c r="A464" i="4"/>
  <c r="B522" i="4"/>
  <c r="B571" i="4"/>
  <c r="B587" i="4"/>
  <c r="A217" i="4"/>
  <c r="A249" i="4"/>
  <c r="A284" i="4"/>
  <c r="A317" i="4"/>
  <c r="A353" i="4"/>
  <c r="A378" i="4"/>
  <c r="A386" i="4"/>
  <c r="A394" i="4"/>
  <c r="A438" i="4"/>
  <c r="A457" i="4"/>
  <c r="A466" i="4"/>
  <c r="B493" i="4"/>
  <c r="A511" i="4"/>
  <c r="B524" i="4"/>
  <c r="B572" i="4"/>
  <c r="B8" i="4"/>
  <c r="B390" i="4" s="1"/>
  <c r="B19" i="1"/>
  <c r="A609" i="4"/>
  <c r="A544" i="4"/>
  <c r="A559" i="4"/>
  <c r="B546" i="4"/>
  <c r="A561" i="4"/>
  <c r="B575" i="4"/>
  <c r="A237" i="4"/>
  <c r="A262" i="4"/>
  <c r="A287" i="4"/>
  <c r="A313" i="4"/>
  <c r="A340" i="4"/>
  <c r="A370" i="4"/>
  <c r="A417" i="4"/>
  <c r="A431" i="4"/>
  <c r="A444" i="4"/>
  <c r="A458" i="4"/>
  <c r="A472" i="4"/>
  <c r="B505" i="4"/>
  <c r="B514" i="4"/>
  <c r="B523" i="4"/>
  <c r="A534" i="4"/>
  <c r="A543" i="4"/>
  <c r="B554" i="4"/>
  <c r="B565" i="4"/>
  <c r="A576" i="4"/>
  <c r="A601" i="4"/>
  <c r="B601" i="4"/>
  <c r="A244" i="4"/>
  <c r="A269" i="4"/>
  <c r="A294" i="4"/>
  <c r="A319" i="4"/>
  <c r="A345" i="4"/>
  <c r="A374" i="4"/>
  <c r="A380" i="4"/>
  <c r="A412" i="4"/>
  <c r="A487" i="4"/>
  <c r="B500" i="4"/>
  <c r="B515" i="4"/>
  <c r="A545" i="4"/>
  <c r="B556" i="4"/>
  <c r="B591" i="4"/>
  <c r="B602" i="4"/>
  <c r="B604" i="4"/>
  <c r="A247" i="4"/>
  <c r="A273" i="4"/>
  <c r="A300" i="4"/>
  <c r="A325" i="4"/>
  <c r="A352" i="4"/>
  <c r="A375" i="4"/>
  <c r="A400" i="4"/>
  <c r="B474" i="4"/>
  <c r="A495" i="4"/>
  <c r="A528" i="4"/>
  <c r="B581" i="4"/>
  <c r="B594" i="4"/>
  <c r="A225" i="4"/>
  <c r="A252" i="4"/>
  <c r="A277" i="4"/>
  <c r="A302" i="4"/>
  <c r="A327" i="4"/>
  <c r="A354" i="4"/>
  <c r="A407" i="4"/>
  <c r="B434" i="4"/>
  <c r="A448" i="4"/>
  <c r="A489" i="4"/>
  <c r="A503" i="4"/>
  <c r="A519" i="4"/>
  <c r="A529" i="4"/>
  <c r="B538" i="4"/>
  <c r="B595" i="4"/>
  <c r="A608" i="4"/>
  <c r="B517" i="4"/>
  <c r="A524" i="4"/>
  <c r="B537" i="4"/>
  <c r="A551" i="4"/>
  <c r="A566" i="4"/>
  <c r="B596" i="4"/>
  <c r="A604" i="4"/>
  <c r="B531" i="4"/>
  <c r="B539" i="4"/>
  <c r="A553" i="4"/>
  <c r="B525" i="4"/>
  <c r="B532" i="4"/>
  <c r="A546" i="4"/>
  <c r="A591" i="4"/>
  <c r="A540" i="4"/>
  <c r="A599" i="4"/>
  <c r="A607" i="4"/>
  <c r="A520" i="4"/>
  <c r="B540" i="4"/>
  <c r="B555" i="4"/>
  <c r="B562" i="4"/>
  <c r="A570" i="4"/>
  <c r="A585" i="4"/>
  <c r="A600" i="4"/>
  <c r="B607" i="4"/>
  <c r="B570" i="4"/>
  <c r="B585" i="4"/>
  <c r="A592" i="4"/>
  <c r="A562" i="4"/>
  <c r="A572" i="4"/>
  <c r="A577" i="4"/>
  <c r="A582" i="4"/>
  <c r="A15" i="4"/>
  <c r="A31" i="4"/>
  <c r="A47" i="4"/>
  <c r="A63" i="4"/>
  <c r="A79" i="4"/>
  <c r="A95" i="4"/>
  <c r="A111" i="4"/>
  <c r="A127" i="4"/>
  <c r="A143" i="4"/>
  <c r="A159" i="4"/>
  <c r="A175" i="4"/>
  <c r="A191" i="4"/>
  <c r="A200" i="4"/>
  <c r="A208" i="4"/>
  <c r="A216" i="4"/>
  <c r="A224" i="4"/>
  <c r="A232" i="4"/>
  <c r="A240" i="4"/>
  <c r="A248" i="4"/>
  <c r="A256" i="4"/>
  <c r="A264" i="4"/>
  <c r="A272" i="4"/>
  <c r="A280" i="4"/>
  <c r="A288" i="4"/>
  <c r="A296" i="4"/>
  <c r="A304" i="4"/>
  <c r="A312" i="4"/>
  <c r="A320" i="4"/>
  <c r="A328" i="4"/>
  <c r="A336" i="4"/>
  <c r="A346" i="4"/>
  <c r="A369" i="4"/>
  <c r="A376" i="4"/>
  <c r="B429" i="4"/>
  <c r="A450" i="4"/>
  <c r="A460" i="4"/>
  <c r="A465" i="4"/>
  <c r="A470" i="4"/>
  <c r="B501" i="4"/>
  <c r="A506" i="4"/>
  <c r="B511" i="4"/>
  <c r="B516" i="4"/>
  <c r="B521" i="4"/>
  <c r="B557" i="4"/>
  <c r="A578" i="4"/>
  <c r="A588" i="4"/>
  <c r="A593" i="4"/>
  <c r="A598" i="4"/>
  <c r="A16" i="4"/>
  <c r="A32" i="4"/>
  <c r="A48" i="4"/>
  <c r="A64" i="4"/>
  <c r="A80" i="4"/>
  <c r="A96" i="4"/>
  <c r="A112" i="4"/>
  <c r="A128" i="4"/>
  <c r="A144" i="4"/>
  <c r="A160" i="4"/>
  <c r="A176" i="4"/>
  <c r="A192" i="4"/>
  <c r="A358" i="4"/>
  <c r="A390" i="4"/>
  <c r="A409" i="4"/>
  <c r="A440" i="4"/>
  <c r="A455" i="4"/>
  <c r="B460" i="4"/>
  <c r="A496" i="4"/>
  <c r="B506" i="4"/>
  <c r="A527" i="4"/>
  <c r="A537" i="4"/>
  <c r="B547" i="4"/>
  <c r="A568" i="4"/>
  <c r="B578" i="4"/>
  <c r="A583" i="4"/>
  <c r="B588" i="4"/>
  <c r="A19" i="4"/>
  <c r="A35" i="4"/>
  <c r="A51" i="4"/>
  <c r="A67" i="4"/>
  <c r="A83" i="4"/>
  <c r="A99" i="4"/>
  <c r="A115" i="4"/>
  <c r="A131" i="4"/>
  <c r="A147" i="4"/>
  <c r="A163" i="4"/>
  <c r="A179" i="4"/>
  <c r="A194" i="4"/>
  <c r="A202" i="4"/>
  <c r="A210" i="4"/>
  <c r="A218" i="4"/>
  <c r="A226" i="4"/>
  <c r="A234" i="4"/>
  <c r="A242" i="4"/>
  <c r="A250" i="4"/>
  <c r="A258" i="4"/>
  <c r="A266" i="4"/>
  <c r="A274" i="4"/>
  <c r="A282" i="4"/>
  <c r="A290" i="4"/>
  <c r="A298" i="4"/>
  <c r="A306" i="4"/>
  <c r="A314" i="4"/>
  <c r="A322" i="4"/>
  <c r="A330" i="4"/>
  <c r="A338" i="4"/>
  <c r="A361" i="4"/>
  <c r="A377" i="4"/>
  <c r="A391" i="4"/>
  <c r="A410" i="4"/>
  <c r="B425" i="4"/>
  <c r="B461" i="4"/>
  <c r="A482" i="4"/>
  <c r="A492" i="4"/>
  <c r="A497" i="4"/>
  <c r="A502" i="4"/>
  <c r="B533" i="4"/>
  <c r="A538" i="4"/>
  <c r="B543" i="4"/>
  <c r="B548" i="4"/>
  <c r="B553" i="4"/>
  <c r="B589" i="4"/>
  <c r="A21" i="4"/>
  <c r="A37" i="4"/>
  <c r="A53" i="4"/>
  <c r="A69" i="4"/>
  <c r="A85" i="4"/>
  <c r="A101" i="4"/>
  <c r="A117" i="4"/>
  <c r="A133" i="4"/>
  <c r="A149" i="4"/>
  <c r="A165" i="4"/>
  <c r="A181" i="4"/>
  <c r="A195" i="4"/>
  <c r="A203" i="4"/>
  <c r="A211" i="4"/>
  <c r="A219" i="4"/>
  <c r="A227" i="4"/>
  <c r="A235" i="4"/>
  <c r="A243" i="4"/>
  <c r="A251" i="4"/>
  <c r="A259" i="4"/>
  <c r="A267" i="4"/>
  <c r="A275" i="4"/>
  <c r="A283" i="4"/>
  <c r="A291" i="4"/>
  <c r="A299" i="4"/>
  <c r="A307" i="4"/>
  <c r="A315" i="4"/>
  <c r="A323" i="4"/>
  <c r="A331" i="4"/>
  <c r="A339" i="4"/>
  <c r="A350" i="4"/>
  <c r="A362" i="4"/>
  <c r="A401" i="4"/>
  <c r="A426" i="4"/>
  <c r="B431" i="4"/>
  <c r="A498" i="4"/>
  <c r="A508" i="4"/>
  <c r="A513" i="4"/>
  <c r="A518" i="4"/>
  <c r="B549" i="4"/>
  <c r="A554" i="4"/>
  <c r="B559" i="4"/>
  <c r="B564" i="4"/>
  <c r="B569" i="4"/>
  <c r="B605" i="4"/>
  <c r="A355" i="4"/>
  <c r="A371" i="4"/>
  <c r="A387" i="4"/>
  <c r="A403" i="4"/>
  <c r="A419" i="4"/>
  <c r="B422" i="4"/>
  <c r="A435" i="4"/>
  <c r="B438" i="4"/>
  <c r="A451" i="4"/>
  <c r="A467" i="4"/>
  <c r="A483" i="4"/>
  <c r="A499" i="4"/>
  <c r="B502" i="4"/>
  <c r="A515" i="4"/>
  <c r="B518" i="4"/>
  <c r="A531" i="4"/>
  <c r="B534" i="4"/>
  <c r="A547" i="4"/>
  <c r="B550" i="4"/>
  <c r="A563" i="4"/>
  <c r="B566" i="4"/>
  <c r="A579" i="4"/>
  <c r="B582" i="4"/>
  <c r="A595" i="4"/>
  <c r="B598" i="4"/>
  <c r="A611" i="4"/>
  <c r="B611" i="4"/>
  <c r="A349" i="4"/>
  <c r="A365" i="4"/>
  <c r="A381" i="4"/>
  <c r="A397" i="4"/>
  <c r="A413" i="4"/>
  <c r="A429" i="4"/>
  <c r="A445" i="4"/>
  <c r="A461" i="4"/>
  <c r="B464" i="4"/>
  <c r="A477" i="4"/>
  <c r="B480" i="4"/>
  <c r="A493" i="4"/>
  <c r="B496" i="4"/>
  <c r="A509" i="4"/>
  <c r="B512" i="4"/>
  <c r="A525" i="4"/>
  <c r="B528" i="4"/>
  <c r="A541" i="4"/>
  <c r="B544" i="4"/>
  <c r="A557" i="4"/>
  <c r="B560" i="4"/>
  <c r="A573" i="4"/>
  <c r="B576" i="4"/>
  <c r="A589" i="4"/>
  <c r="B592" i="4"/>
  <c r="A605" i="4"/>
  <c r="B608" i="4"/>
  <c r="A356" i="4"/>
  <c r="A372" i="4"/>
  <c r="A388" i="4"/>
  <c r="A404" i="4"/>
  <c r="A420" i="4"/>
  <c r="A436" i="4"/>
  <c r="A452" i="4"/>
  <c r="B455" i="4"/>
  <c r="A468" i="4"/>
  <c r="B471" i="4"/>
  <c r="A484" i="4"/>
  <c r="A500" i="4"/>
  <c r="B503" i="4"/>
  <c r="A516" i="4"/>
  <c r="B519" i="4"/>
  <c r="A532" i="4"/>
  <c r="B535" i="4"/>
  <c r="A548" i="4"/>
  <c r="B551" i="4"/>
  <c r="A564" i="4"/>
  <c r="B567" i="4"/>
  <c r="A580" i="4"/>
  <c r="B583" i="4"/>
  <c r="A596" i="4"/>
  <c r="B599" i="4"/>
  <c r="A612" i="4"/>
  <c r="B612" i="4"/>
  <c r="A414" i="4"/>
  <c r="B417" i="4"/>
  <c r="A430" i="4"/>
  <c r="B433" i="4"/>
  <c r="A446" i="4"/>
  <c r="A462" i="4"/>
  <c r="A478" i="4"/>
  <c r="A494" i="4"/>
  <c r="B497" i="4"/>
  <c r="A510" i="4"/>
  <c r="B513" i="4"/>
  <c r="A526" i="4"/>
  <c r="B529" i="4"/>
  <c r="A542" i="4"/>
  <c r="B545" i="4"/>
  <c r="A558" i="4"/>
  <c r="B561" i="4"/>
  <c r="A574" i="4"/>
  <c r="B577" i="4"/>
  <c r="A590" i="4"/>
  <c r="B593" i="4"/>
  <c r="A606" i="4"/>
  <c r="B609" i="4"/>
  <c r="A347" i="4"/>
  <c r="A363" i="4"/>
  <c r="A379" i="4"/>
  <c r="B382" i="4"/>
  <c r="A395" i="4"/>
  <c r="A411" i="4"/>
  <c r="A427" i="4"/>
  <c r="A443" i="4"/>
  <c r="A459" i="4"/>
  <c r="B462" i="4"/>
  <c r="A475" i="4"/>
  <c r="B478" i="4"/>
  <c r="A491" i="4"/>
  <c r="B494" i="4"/>
  <c r="A507" i="4"/>
  <c r="B510" i="4"/>
  <c r="A523" i="4"/>
  <c r="B526" i="4"/>
  <c r="A539" i="4"/>
  <c r="B542" i="4"/>
  <c r="A555" i="4"/>
  <c r="B558" i="4"/>
  <c r="A571" i="4"/>
  <c r="B574" i="4"/>
  <c r="A587" i="4"/>
  <c r="B590" i="4"/>
  <c r="A603" i="4"/>
  <c r="B606" i="4"/>
  <c r="A341" i="4"/>
  <c r="A357" i="4"/>
  <c r="A373" i="4"/>
  <c r="A389" i="4"/>
  <c r="A405" i="4"/>
  <c r="A421" i="4"/>
  <c r="B424" i="4"/>
  <c r="A437" i="4"/>
  <c r="B440" i="4"/>
  <c r="A453" i="4"/>
  <c r="A469" i="4"/>
  <c r="A485" i="4"/>
  <c r="A501" i="4"/>
  <c r="B504" i="4"/>
  <c r="A517" i="4"/>
  <c r="B520" i="4"/>
  <c r="A533" i="4"/>
  <c r="B536" i="4"/>
  <c r="A549" i="4"/>
  <c r="B552" i="4"/>
  <c r="A565" i="4"/>
  <c r="B568" i="4"/>
  <c r="A581" i="4"/>
  <c r="B584" i="4"/>
  <c r="A597" i="4"/>
  <c r="B600" i="4"/>
  <c r="A610" i="4"/>
  <c r="C13" i="4"/>
  <c r="B388" i="4" l="1"/>
  <c r="B384" i="4"/>
  <c r="B401" i="4"/>
  <c r="B408" i="4"/>
  <c r="B391" i="4"/>
  <c r="B392" i="4"/>
  <c r="B381" i="4"/>
  <c r="B380" i="4"/>
  <c r="B387" i="4"/>
  <c r="B365" i="4"/>
  <c r="B379" i="4"/>
  <c r="B418" i="4"/>
  <c r="B482" i="4"/>
  <c r="B423" i="4"/>
  <c r="B477" i="4"/>
  <c r="B394" i="4"/>
  <c r="B492" i="4"/>
  <c r="B409" i="4"/>
  <c r="B485" i="4"/>
  <c r="B393" i="4"/>
  <c r="B406" i="4"/>
  <c r="B441" i="4"/>
  <c r="B445" i="4"/>
  <c r="B457" i="4"/>
  <c r="B407" i="4"/>
  <c r="B436" i="4"/>
  <c r="B491" i="4"/>
  <c r="B378" i="4"/>
  <c r="B451" i="4"/>
  <c r="B466" i="4"/>
  <c r="B374" i="4"/>
  <c r="B421" i="4"/>
  <c r="B420" i="4"/>
  <c r="B450" i="4"/>
  <c r="B385" i="4"/>
  <c r="B443" i="4"/>
  <c r="B386" i="4"/>
  <c r="B467" i="4"/>
  <c r="B489" i="4"/>
  <c r="B376" i="4"/>
  <c r="B375" i="4"/>
  <c r="B415" i="4"/>
  <c r="B447" i="4"/>
  <c r="B395" i="4"/>
  <c r="B427" i="4"/>
  <c r="B446" i="4"/>
  <c r="B448" i="4"/>
  <c r="B488" i="4"/>
  <c r="B430" i="4"/>
  <c r="B481" i="4"/>
  <c r="B432" i="4"/>
  <c r="B486" i="4"/>
  <c r="B396" i="4"/>
  <c r="B419" i="4"/>
  <c r="B442" i="4"/>
  <c r="B444" i="4"/>
  <c r="B413" i="4"/>
  <c r="B399" i="4"/>
  <c r="B452" i="4"/>
  <c r="B487" i="4"/>
  <c r="B373" i="4"/>
  <c r="B405" i="4"/>
  <c r="B410" i="4"/>
  <c r="B484" i="4"/>
  <c r="B383" i="4"/>
  <c r="B377" i="4"/>
  <c r="B472" i="4"/>
  <c r="B414" i="4"/>
  <c r="B465" i="4"/>
  <c r="B416" i="4"/>
  <c r="B470" i="4"/>
  <c r="B404" i="4"/>
  <c r="B403" i="4"/>
  <c r="B483" i="4"/>
  <c r="B412" i="4"/>
  <c r="B458" i="4"/>
  <c r="B473" i="4"/>
  <c r="B397" i="4"/>
  <c r="B469" i="4"/>
  <c r="B456" i="4"/>
  <c r="B398" i="4"/>
  <c r="B449" i="4"/>
  <c r="B400" i="4"/>
  <c r="B454" i="4"/>
  <c r="B475" i="4"/>
  <c r="B453" i="4"/>
  <c r="B389" i="4"/>
  <c r="B459" i="4"/>
  <c r="B435" i="4"/>
  <c r="B428" i="4"/>
  <c r="B426" i="4"/>
  <c r="B437" i="4"/>
  <c r="B463" i="4"/>
  <c r="B439" i="4"/>
  <c r="B490" i="4"/>
  <c r="B411" i="4"/>
  <c r="B402" i="4"/>
  <c r="B77" i="4"/>
  <c r="B211" i="4"/>
  <c r="B230" i="4"/>
  <c r="B80" i="4"/>
  <c r="B70" i="4"/>
  <c r="B319" i="4"/>
  <c r="B156" i="4"/>
  <c r="B264" i="4"/>
  <c r="B308" i="4"/>
  <c r="B196" i="4"/>
  <c r="B79" i="4"/>
  <c r="B82" i="4"/>
  <c r="B37" i="4"/>
  <c r="B350" i="4"/>
  <c r="B75" i="4"/>
  <c r="B227" i="4"/>
  <c r="B177" i="4"/>
  <c r="B236" i="4"/>
  <c r="B100" i="4"/>
  <c r="B71" i="4"/>
  <c r="B245" i="4"/>
  <c r="B244" i="4"/>
  <c r="B59" i="4"/>
  <c r="B129" i="4"/>
  <c r="B84" i="4"/>
  <c r="B55" i="4"/>
  <c r="B189" i="4"/>
  <c r="B64" i="4"/>
  <c r="B54" i="4"/>
  <c r="B140" i="4"/>
  <c r="B63" i="4"/>
  <c r="B19" i="4"/>
  <c r="B104" i="4"/>
  <c r="B256" i="4"/>
  <c r="B215" i="4"/>
  <c r="B225" i="4"/>
  <c r="B235" i="4"/>
  <c r="B233" i="4"/>
  <c r="B199" i="4"/>
  <c r="B220" i="4"/>
  <c r="B345" i="4"/>
  <c r="B330" i="4"/>
  <c r="B239" i="4"/>
  <c r="B43" i="4"/>
  <c r="B68" i="4"/>
  <c r="B39" i="4"/>
  <c r="B173" i="4"/>
  <c r="B48" i="4"/>
  <c r="B38" i="4"/>
  <c r="B124" i="4"/>
  <c r="B47" i="4"/>
  <c r="B133" i="4"/>
  <c r="B88" i="4"/>
  <c r="B368" i="4"/>
  <c r="B371" i="4"/>
  <c r="B248" i="4"/>
  <c r="B362" i="4"/>
  <c r="B205" i="4"/>
  <c r="B214" i="4"/>
  <c r="B223" i="4"/>
  <c r="B222" i="4"/>
  <c r="B333" i="4"/>
  <c r="B209" i="4"/>
  <c r="B370" i="4"/>
  <c r="B261" i="4"/>
  <c r="B206" i="4"/>
  <c r="B81" i="4"/>
  <c r="B27" i="4"/>
  <c r="B49" i="4"/>
  <c r="B52" i="4"/>
  <c r="B23" i="4"/>
  <c r="B157" i="4"/>
  <c r="B179" i="4"/>
  <c r="B185" i="4"/>
  <c r="B108" i="4"/>
  <c r="B31" i="4"/>
  <c r="B67" i="4"/>
  <c r="B34" i="4"/>
  <c r="B240" i="4"/>
  <c r="B341" i="4"/>
  <c r="B195" i="4"/>
  <c r="B204" i="4"/>
  <c r="B213" i="4"/>
  <c r="B212" i="4"/>
  <c r="B322" i="4"/>
  <c r="B198" i="4"/>
  <c r="B361" i="4"/>
  <c r="B260" i="4"/>
  <c r="B363" i="4"/>
  <c r="B15" i="4"/>
  <c r="B146" i="4"/>
  <c r="B360" i="4"/>
  <c r="B352" i="4"/>
  <c r="B348" i="4"/>
  <c r="B369" i="4"/>
  <c r="B232" i="4"/>
  <c r="B329" i="4"/>
  <c r="B316" i="4"/>
  <c r="B193" i="4"/>
  <c r="B203" i="4"/>
  <c r="B201" i="4"/>
  <c r="B299" i="4"/>
  <c r="B355" i="4"/>
  <c r="B349" i="4"/>
  <c r="B238" i="4"/>
  <c r="B307" i="4"/>
  <c r="B18" i="4"/>
  <c r="B174" i="4"/>
  <c r="B145" i="4"/>
  <c r="B20" i="4"/>
  <c r="B122" i="4"/>
  <c r="B125" i="4"/>
  <c r="B147" i="4"/>
  <c r="B153" i="4"/>
  <c r="B76" i="4"/>
  <c r="B168" i="4"/>
  <c r="B184" i="4"/>
  <c r="B69" i="4"/>
  <c r="B224" i="4"/>
  <c r="B357" i="4"/>
  <c r="B317" i="4"/>
  <c r="B281" i="4"/>
  <c r="B338" i="4"/>
  <c r="B313" i="4"/>
  <c r="B351" i="4"/>
  <c r="B286" i="4"/>
  <c r="B367" i="4"/>
  <c r="B372" i="4"/>
  <c r="B219" i="4"/>
  <c r="B141" i="4"/>
  <c r="B186" i="4"/>
  <c r="B106" i="4"/>
  <c r="B109" i="4"/>
  <c r="B131" i="4"/>
  <c r="B137" i="4"/>
  <c r="B60" i="4"/>
  <c r="B101" i="4"/>
  <c r="B117" i="4"/>
  <c r="B72" i="4"/>
  <c r="B344" i="4"/>
  <c r="B346" i="4"/>
  <c r="B216" i="4"/>
  <c r="B306" i="4"/>
  <c r="B269" i="4"/>
  <c r="B315" i="4"/>
  <c r="B301" i="4"/>
  <c r="B334" i="4"/>
  <c r="B242" i="4"/>
  <c r="B271" i="4"/>
  <c r="B187" i="4"/>
  <c r="B217" i="4"/>
  <c r="B161" i="4"/>
  <c r="B113" i="4"/>
  <c r="B142" i="4"/>
  <c r="B97" i="4"/>
  <c r="B42" i="4"/>
  <c r="B90" i="4"/>
  <c r="B93" i="4"/>
  <c r="B115" i="4"/>
  <c r="B121" i="4"/>
  <c r="B44" i="4"/>
  <c r="B50" i="4"/>
  <c r="B16" i="4"/>
  <c r="B114" i="4"/>
  <c r="B336" i="4"/>
  <c r="B208" i="4"/>
  <c r="B283" i="4"/>
  <c r="B258" i="4"/>
  <c r="B302" i="4"/>
  <c r="B290" i="4"/>
  <c r="B300" i="4"/>
  <c r="B210" i="4"/>
  <c r="B303" i="4"/>
  <c r="B332" i="4"/>
  <c r="B197" i="4"/>
  <c r="B169" i="4"/>
  <c r="B126" i="4"/>
  <c r="B65" i="4"/>
  <c r="B26" i="4"/>
  <c r="B61" i="4"/>
  <c r="B13" i="4"/>
  <c r="D13" i="4" s="1"/>
  <c r="E13" i="4" s="1"/>
  <c r="B99" i="4"/>
  <c r="B105" i="4"/>
  <c r="B28" i="4"/>
  <c r="B24" i="4"/>
  <c r="B130" i="4"/>
  <c r="B32" i="4"/>
  <c r="B328" i="4"/>
  <c r="B200" i="4"/>
  <c r="B270" i="4"/>
  <c r="B226" i="4"/>
  <c r="B268" i="4"/>
  <c r="B267" i="4"/>
  <c r="B265" i="4"/>
  <c r="B347" i="4"/>
  <c r="B356" i="4"/>
  <c r="B297" i="4"/>
  <c r="B273" i="4"/>
  <c r="B170" i="4"/>
  <c r="B158" i="4"/>
  <c r="B110" i="4"/>
  <c r="B33" i="4"/>
  <c r="B183" i="4"/>
  <c r="B45" i="4"/>
  <c r="B192" i="4"/>
  <c r="B182" i="4"/>
  <c r="B89" i="4"/>
  <c r="B191" i="4"/>
  <c r="B35" i="4"/>
  <c r="B152" i="4"/>
  <c r="B85" i="4"/>
  <c r="B359" i="4"/>
  <c r="B320" i="4"/>
  <c r="B340" i="4"/>
  <c r="B194" i="4"/>
  <c r="B353" i="4"/>
  <c r="B234" i="4"/>
  <c r="B323" i="4"/>
  <c r="B321" i="4"/>
  <c r="B279" i="4"/>
  <c r="B285" i="4"/>
  <c r="B249" i="4"/>
  <c r="B190" i="4"/>
  <c r="B94" i="4"/>
  <c r="B17" i="4"/>
  <c r="B167" i="4"/>
  <c r="B29" i="4"/>
  <c r="B176" i="4"/>
  <c r="B166" i="4"/>
  <c r="B73" i="4"/>
  <c r="B175" i="4"/>
  <c r="B178" i="4"/>
  <c r="B66" i="4"/>
  <c r="B53" i="4"/>
  <c r="B312" i="4"/>
  <c r="B305" i="4"/>
  <c r="B354" i="4"/>
  <c r="B337" i="4"/>
  <c r="B202" i="4"/>
  <c r="B310" i="4"/>
  <c r="B309" i="4"/>
  <c r="B295" i="4"/>
  <c r="B274" i="4"/>
  <c r="B229" i="4"/>
  <c r="B92" i="4"/>
  <c r="B155" i="4"/>
  <c r="B78" i="4"/>
  <c r="B180" i="4"/>
  <c r="B151" i="4"/>
  <c r="B154" i="4"/>
  <c r="B160" i="4"/>
  <c r="B150" i="4"/>
  <c r="B57" i="4"/>
  <c r="B159" i="4"/>
  <c r="B21" i="4"/>
  <c r="B22" i="4"/>
  <c r="B98" i="4"/>
  <c r="B343" i="4"/>
  <c r="B304" i="4"/>
  <c r="B293" i="4"/>
  <c r="B339" i="4"/>
  <c r="B325" i="4"/>
  <c r="B324" i="4"/>
  <c r="B276" i="4"/>
  <c r="B298" i="4"/>
  <c r="B311" i="4"/>
  <c r="B331" i="4"/>
  <c r="B207" i="4"/>
  <c r="B163" i="4"/>
  <c r="B62" i="4"/>
  <c r="B164" i="4"/>
  <c r="B135" i="4"/>
  <c r="B138" i="4"/>
  <c r="B144" i="4"/>
  <c r="B134" i="4"/>
  <c r="B41" i="4"/>
  <c r="B143" i="4"/>
  <c r="B136" i="4"/>
  <c r="B181" i="4"/>
  <c r="B56" i="4"/>
  <c r="B358" i="4"/>
  <c r="B296" i="4"/>
  <c r="B282" i="4"/>
  <c r="B326" i="4"/>
  <c r="B314" i="4"/>
  <c r="B289" i="4"/>
  <c r="B253" i="4"/>
  <c r="B275" i="4"/>
  <c r="B327" i="4"/>
  <c r="B318" i="4"/>
  <c r="B364" i="4"/>
  <c r="B36" i="4"/>
  <c r="B171" i="4"/>
  <c r="B139" i="4"/>
  <c r="B123" i="4"/>
  <c r="B46" i="4"/>
  <c r="B148" i="4"/>
  <c r="B119" i="4"/>
  <c r="B74" i="4"/>
  <c r="B128" i="4"/>
  <c r="B118" i="4"/>
  <c r="B25" i="4"/>
  <c r="B127" i="4"/>
  <c r="B83" i="4"/>
  <c r="B165" i="4"/>
  <c r="B40" i="4"/>
  <c r="B288" i="4"/>
  <c r="B259" i="4"/>
  <c r="B292" i="4"/>
  <c r="B291" i="4"/>
  <c r="B277" i="4"/>
  <c r="B243" i="4"/>
  <c r="B262" i="4"/>
  <c r="B335" i="4"/>
  <c r="B284" i="4"/>
  <c r="B228" i="4"/>
  <c r="B30" i="4"/>
  <c r="B132" i="4"/>
  <c r="B103" i="4"/>
  <c r="B58" i="4"/>
  <c r="B112" i="4"/>
  <c r="B102" i="4"/>
  <c r="B188" i="4"/>
  <c r="B111" i="4"/>
  <c r="B149" i="4"/>
  <c r="B120" i="4"/>
  <c r="B366" i="4"/>
  <c r="B342" i="4"/>
  <c r="B280" i="4"/>
  <c r="B247" i="4"/>
  <c r="B257" i="4"/>
  <c r="B278" i="4"/>
  <c r="B266" i="4"/>
  <c r="B231" i="4"/>
  <c r="B252" i="4"/>
  <c r="B263" i="4"/>
  <c r="B250" i="4"/>
  <c r="B251" i="4"/>
  <c r="B107" i="4"/>
  <c r="B91" i="4"/>
  <c r="B14" i="4"/>
  <c r="B116" i="4"/>
  <c r="B87" i="4"/>
  <c r="B96" i="4"/>
  <c r="B86" i="4"/>
  <c r="B172" i="4"/>
  <c r="B95" i="4"/>
  <c r="B162" i="4"/>
  <c r="B51" i="4"/>
  <c r="B272" i="4"/>
  <c r="B237" i="4"/>
  <c r="B246" i="4"/>
  <c r="B255" i="4"/>
  <c r="B254" i="4"/>
  <c r="B221" i="4"/>
  <c r="B241" i="4"/>
  <c r="B287" i="4"/>
  <c r="B218" i="4"/>
  <c r="B294" i="4"/>
  <c r="C14" i="4" l="1"/>
  <c r="D14" i="4" s="1"/>
  <c r="E14" i="4" s="1"/>
  <c r="C15" i="4" s="1"/>
  <c r="D15" i="4" s="1"/>
  <c r="E15" i="4" s="1"/>
  <c r="C16" i="4" l="1"/>
  <c r="D16" i="4" s="1"/>
  <c r="E16" i="4" s="1"/>
  <c r="C17" i="4" l="1"/>
  <c r="D17" i="4" s="1"/>
  <c r="E17" i="4" s="1"/>
  <c r="C18" i="4" l="1"/>
  <c r="D18" i="4" s="1"/>
  <c r="E18" i="4" s="1"/>
  <c r="C19" i="4" l="1"/>
  <c r="D19" i="4" s="1"/>
  <c r="E19" i="4" s="1"/>
  <c r="C20" i="4" l="1"/>
  <c r="D20" i="4" s="1"/>
  <c r="E20" i="4" s="1"/>
  <c r="C21" i="4" l="1"/>
  <c r="D21" i="4" s="1"/>
  <c r="E21" i="4" s="1"/>
  <c r="C22" i="4" l="1"/>
  <c r="D22" i="4" s="1"/>
  <c r="E22" i="4" s="1"/>
  <c r="C23" i="4" l="1"/>
  <c r="D23" i="4" s="1"/>
  <c r="E23" i="4" s="1"/>
  <c r="C24" i="4" l="1"/>
  <c r="D24" i="4" s="1"/>
  <c r="E24" i="4" s="1"/>
  <c r="C25" i="4" l="1"/>
  <c r="D25" i="4" s="1"/>
  <c r="E25" i="4" s="1"/>
  <c r="C26" i="4" l="1"/>
  <c r="D26" i="4" s="1"/>
  <c r="E26" i="4" s="1"/>
  <c r="C27" i="4" l="1"/>
  <c r="D27" i="4" s="1"/>
  <c r="E27" i="4" s="1"/>
  <c r="C28" i="4" l="1"/>
  <c r="D28" i="4" s="1"/>
  <c r="E28" i="4" s="1"/>
  <c r="C29" i="4" l="1"/>
  <c r="D29" i="4" s="1"/>
  <c r="E29" i="4" s="1"/>
  <c r="C30" i="4" l="1"/>
  <c r="D30" i="4" s="1"/>
  <c r="E30" i="4" s="1"/>
  <c r="C31" i="4" l="1"/>
  <c r="D31" i="4" s="1"/>
  <c r="E31" i="4" s="1"/>
  <c r="C32" i="4" l="1"/>
  <c r="D32" i="4" s="1"/>
  <c r="E32" i="4" s="1"/>
  <c r="C33" i="4" l="1"/>
  <c r="D33" i="4" s="1"/>
  <c r="E33" i="4" s="1"/>
  <c r="C34" i="4" l="1"/>
  <c r="D34" i="4" s="1"/>
  <c r="E34" i="4" s="1"/>
  <c r="C35" i="4" l="1"/>
  <c r="D35" i="4" s="1"/>
  <c r="E35" i="4" s="1"/>
  <c r="C36" i="4" l="1"/>
  <c r="D36" i="4" s="1"/>
  <c r="E36" i="4" s="1"/>
  <c r="C37" i="4" l="1"/>
  <c r="D37" i="4" s="1"/>
  <c r="E37" i="4" s="1"/>
  <c r="C38" i="4" l="1"/>
  <c r="D38" i="4" s="1"/>
  <c r="E38" i="4" s="1"/>
  <c r="C39" i="4" l="1"/>
  <c r="D39" i="4" s="1"/>
  <c r="E39" i="4" s="1"/>
  <c r="C40" i="4" l="1"/>
  <c r="D40" i="4" s="1"/>
  <c r="E40" i="4" s="1"/>
  <c r="C41" i="4" l="1"/>
  <c r="D41" i="4" s="1"/>
  <c r="E41" i="4" s="1"/>
  <c r="C42" i="4" l="1"/>
  <c r="D42" i="4" s="1"/>
  <c r="E42" i="4" s="1"/>
  <c r="C43" i="4" l="1"/>
  <c r="D43" i="4" s="1"/>
  <c r="E43" i="4" s="1"/>
  <c r="C44" i="4" l="1"/>
  <c r="D44" i="4" s="1"/>
  <c r="E44" i="4" s="1"/>
  <c r="C45" i="4" l="1"/>
  <c r="D45" i="4" s="1"/>
  <c r="E45" i="4" s="1"/>
  <c r="C46" i="4" l="1"/>
  <c r="D46" i="4" s="1"/>
  <c r="E46" i="4" s="1"/>
  <c r="C47" i="4" l="1"/>
  <c r="D47" i="4" s="1"/>
  <c r="E47" i="4" s="1"/>
  <c r="C48" i="4" l="1"/>
  <c r="D48" i="4" s="1"/>
  <c r="E48" i="4" s="1"/>
  <c r="C49" i="4" l="1"/>
  <c r="D49" i="4" s="1"/>
  <c r="E49" i="4" s="1"/>
  <c r="C50" i="4" l="1"/>
  <c r="D50" i="4" s="1"/>
  <c r="E50" i="4" s="1"/>
  <c r="C51" i="4" l="1"/>
  <c r="D51" i="4" s="1"/>
  <c r="E51" i="4" s="1"/>
  <c r="C52" i="4" l="1"/>
  <c r="D52" i="4" s="1"/>
  <c r="E52" i="4" s="1"/>
  <c r="C53" i="4" l="1"/>
  <c r="D53" i="4" s="1"/>
  <c r="E53" i="4" s="1"/>
  <c r="C54" i="4" l="1"/>
  <c r="D54" i="4" s="1"/>
  <c r="E54" i="4" s="1"/>
  <c r="C55" i="4" l="1"/>
  <c r="D55" i="4" s="1"/>
  <c r="E55" i="4" s="1"/>
  <c r="C56" i="4" l="1"/>
  <c r="D56" i="4" s="1"/>
  <c r="E56" i="4" s="1"/>
  <c r="C57" i="4" l="1"/>
  <c r="D57" i="4" s="1"/>
  <c r="E57" i="4" s="1"/>
  <c r="C58" i="4" l="1"/>
  <c r="D58" i="4" s="1"/>
  <c r="E58" i="4" s="1"/>
  <c r="C59" i="4" l="1"/>
  <c r="D59" i="4" s="1"/>
  <c r="E59" i="4" s="1"/>
  <c r="C60" i="4" l="1"/>
  <c r="D60" i="4" s="1"/>
  <c r="E60" i="4" s="1"/>
  <c r="C61" i="4" l="1"/>
  <c r="D61" i="4" s="1"/>
  <c r="E61" i="4" s="1"/>
  <c r="C62" i="4" l="1"/>
  <c r="D62" i="4" s="1"/>
  <c r="E62" i="4" s="1"/>
  <c r="C63" i="4" l="1"/>
  <c r="D63" i="4" s="1"/>
  <c r="E63" i="4" s="1"/>
  <c r="C64" i="4" l="1"/>
  <c r="D64" i="4" s="1"/>
  <c r="E64" i="4" s="1"/>
  <c r="C65" i="4" l="1"/>
  <c r="D65" i="4" s="1"/>
  <c r="E65" i="4" s="1"/>
  <c r="C66" i="4" l="1"/>
  <c r="D66" i="4" s="1"/>
  <c r="E66" i="4" s="1"/>
  <c r="C67" i="4" l="1"/>
  <c r="D67" i="4" s="1"/>
  <c r="E67" i="4" s="1"/>
  <c r="C68" i="4" l="1"/>
  <c r="D68" i="4" s="1"/>
  <c r="E68" i="4" s="1"/>
  <c r="C69" i="4" l="1"/>
  <c r="D69" i="4" s="1"/>
  <c r="E69" i="4" s="1"/>
  <c r="C70" i="4" l="1"/>
  <c r="D70" i="4" s="1"/>
  <c r="E70" i="4" s="1"/>
  <c r="C71" i="4" l="1"/>
  <c r="D71" i="4" s="1"/>
  <c r="E71" i="4" s="1"/>
  <c r="C72" i="4" l="1"/>
  <c r="D72" i="4" s="1"/>
  <c r="E72" i="4" s="1"/>
  <c r="C73" i="4" l="1"/>
  <c r="D73" i="4" s="1"/>
  <c r="E73" i="4" s="1"/>
  <c r="C74" i="4" l="1"/>
  <c r="D74" i="4" s="1"/>
  <c r="E74" i="4" s="1"/>
  <c r="C75" i="4" l="1"/>
  <c r="D75" i="4" s="1"/>
  <c r="E75" i="4" s="1"/>
  <c r="C76" i="4" l="1"/>
  <c r="D76" i="4" s="1"/>
  <c r="E76" i="4" s="1"/>
  <c r="C77" i="4" l="1"/>
  <c r="D77" i="4" s="1"/>
  <c r="E77" i="4" s="1"/>
  <c r="C78" i="4" l="1"/>
  <c r="D78" i="4" s="1"/>
  <c r="E78" i="4" s="1"/>
  <c r="C79" i="4" l="1"/>
  <c r="D79" i="4" s="1"/>
  <c r="E79" i="4" s="1"/>
  <c r="C80" i="4" l="1"/>
  <c r="D80" i="4" s="1"/>
  <c r="E80" i="4" s="1"/>
  <c r="C81" i="4" l="1"/>
  <c r="D81" i="4" s="1"/>
  <c r="E81" i="4" s="1"/>
  <c r="C82" i="4" l="1"/>
  <c r="D82" i="4" s="1"/>
  <c r="E82" i="4" s="1"/>
  <c r="C83" i="4" l="1"/>
  <c r="D83" i="4" s="1"/>
  <c r="E83" i="4" s="1"/>
  <c r="C84" i="4" l="1"/>
  <c r="D84" i="4" s="1"/>
  <c r="E84" i="4" s="1"/>
  <c r="C85" i="4" l="1"/>
  <c r="D85" i="4" s="1"/>
  <c r="E85" i="4" s="1"/>
  <c r="C86" i="4" l="1"/>
  <c r="D86" i="4" s="1"/>
  <c r="E86" i="4" s="1"/>
  <c r="C87" i="4" l="1"/>
  <c r="D87" i="4" s="1"/>
  <c r="E87" i="4" s="1"/>
  <c r="C88" i="4" l="1"/>
  <c r="D88" i="4" s="1"/>
  <c r="E88" i="4" s="1"/>
  <c r="C89" i="4" l="1"/>
  <c r="D89" i="4" s="1"/>
  <c r="E89" i="4" s="1"/>
  <c r="C90" i="4" l="1"/>
  <c r="D90" i="4" s="1"/>
  <c r="E90" i="4" s="1"/>
  <c r="C91" i="4" l="1"/>
  <c r="D91" i="4" s="1"/>
  <c r="E91" i="4" s="1"/>
  <c r="C92" i="4" l="1"/>
  <c r="D92" i="4" s="1"/>
  <c r="E92" i="4" s="1"/>
  <c r="C93" i="4" l="1"/>
  <c r="D93" i="4" s="1"/>
  <c r="E93" i="4" s="1"/>
  <c r="C94" i="4" l="1"/>
  <c r="D94" i="4" s="1"/>
  <c r="E94" i="4" s="1"/>
  <c r="C95" i="4" l="1"/>
  <c r="D95" i="4" s="1"/>
  <c r="E95" i="4" s="1"/>
  <c r="C96" i="4" l="1"/>
  <c r="D96" i="4" s="1"/>
  <c r="E96" i="4" s="1"/>
  <c r="C97" i="4" l="1"/>
  <c r="D97" i="4" s="1"/>
  <c r="E97" i="4" s="1"/>
  <c r="C98" i="4" l="1"/>
  <c r="D98" i="4" s="1"/>
  <c r="E98" i="4" s="1"/>
  <c r="C99" i="4" l="1"/>
  <c r="D99" i="4" s="1"/>
  <c r="E99" i="4" s="1"/>
  <c r="C100" i="4" l="1"/>
  <c r="D100" i="4" s="1"/>
  <c r="E100" i="4" s="1"/>
  <c r="C101" i="4" l="1"/>
  <c r="D101" i="4" s="1"/>
  <c r="E101" i="4" s="1"/>
  <c r="C102" i="4" l="1"/>
  <c r="D102" i="4" s="1"/>
  <c r="E102" i="4" s="1"/>
  <c r="C103" i="4" l="1"/>
  <c r="D103" i="4" s="1"/>
  <c r="E103" i="4" s="1"/>
  <c r="C104" i="4" l="1"/>
  <c r="D104" i="4" s="1"/>
  <c r="E104" i="4" s="1"/>
  <c r="C105" i="4" l="1"/>
  <c r="D105" i="4" s="1"/>
  <c r="E105" i="4" s="1"/>
  <c r="C106" i="4" l="1"/>
  <c r="D106" i="4" s="1"/>
  <c r="E106" i="4" s="1"/>
  <c r="C107" i="4" l="1"/>
  <c r="D107" i="4" s="1"/>
  <c r="E107" i="4" s="1"/>
  <c r="C108" i="4" l="1"/>
  <c r="D108" i="4" s="1"/>
  <c r="E108" i="4" s="1"/>
  <c r="C109" i="4" l="1"/>
  <c r="D109" i="4" s="1"/>
  <c r="E109" i="4" s="1"/>
  <c r="C110" i="4" l="1"/>
  <c r="D110" i="4" s="1"/>
  <c r="E110" i="4" s="1"/>
  <c r="C111" i="4" l="1"/>
  <c r="D111" i="4" s="1"/>
  <c r="E111" i="4" s="1"/>
  <c r="C112" i="4" l="1"/>
  <c r="D112" i="4" s="1"/>
  <c r="E112" i="4" s="1"/>
  <c r="C113" i="4" l="1"/>
  <c r="D113" i="4" s="1"/>
  <c r="E113" i="4" s="1"/>
  <c r="C114" i="4" l="1"/>
  <c r="D114" i="4" s="1"/>
  <c r="E114" i="4" s="1"/>
  <c r="C115" i="4" l="1"/>
  <c r="D115" i="4" s="1"/>
  <c r="E115" i="4" s="1"/>
  <c r="C116" i="4" l="1"/>
  <c r="D116" i="4" s="1"/>
  <c r="E116" i="4" s="1"/>
  <c r="C117" i="4" l="1"/>
  <c r="D117" i="4" s="1"/>
  <c r="E117" i="4" s="1"/>
  <c r="C118" i="4" l="1"/>
  <c r="D118" i="4" s="1"/>
  <c r="E118" i="4" s="1"/>
  <c r="C119" i="4" l="1"/>
  <c r="D119" i="4" s="1"/>
  <c r="E119" i="4" s="1"/>
  <c r="C120" i="4" l="1"/>
  <c r="D120" i="4" s="1"/>
  <c r="E120" i="4" s="1"/>
  <c r="C121" i="4" l="1"/>
  <c r="D121" i="4" s="1"/>
  <c r="E121" i="4" s="1"/>
  <c r="C122" i="4" l="1"/>
  <c r="D122" i="4" s="1"/>
  <c r="E122" i="4" s="1"/>
  <c r="C123" i="4" l="1"/>
  <c r="D123" i="4" s="1"/>
  <c r="E123" i="4" s="1"/>
  <c r="C124" i="4" l="1"/>
  <c r="D124" i="4" s="1"/>
  <c r="E124" i="4" s="1"/>
  <c r="C125" i="4" l="1"/>
  <c r="D125" i="4" s="1"/>
  <c r="E125" i="4" s="1"/>
  <c r="C126" i="4" l="1"/>
  <c r="D126" i="4" s="1"/>
  <c r="E126" i="4" s="1"/>
  <c r="C127" i="4" l="1"/>
  <c r="D127" i="4" s="1"/>
  <c r="E127" i="4" s="1"/>
  <c r="C128" i="4" l="1"/>
  <c r="D128" i="4" s="1"/>
  <c r="E128" i="4" s="1"/>
  <c r="C129" i="4" l="1"/>
  <c r="D129" i="4" s="1"/>
  <c r="E129" i="4" s="1"/>
  <c r="C130" i="4" l="1"/>
  <c r="D130" i="4" s="1"/>
  <c r="E130" i="4" s="1"/>
  <c r="C131" i="4" l="1"/>
  <c r="D131" i="4" s="1"/>
  <c r="E131" i="4" s="1"/>
  <c r="C132" i="4" l="1"/>
  <c r="D132" i="4" s="1"/>
  <c r="E132" i="4" s="1"/>
  <c r="C133" i="4" l="1"/>
  <c r="D133" i="4" s="1"/>
  <c r="E133" i="4" s="1"/>
  <c r="C134" i="4" l="1"/>
  <c r="D134" i="4" s="1"/>
  <c r="E134" i="4" s="1"/>
  <c r="C135" i="4" l="1"/>
  <c r="D135" i="4" s="1"/>
  <c r="E135" i="4" s="1"/>
  <c r="C136" i="4" l="1"/>
  <c r="D136" i="4" s="1"/>
  <c r="E136" i="4" s="1"/>
  <c r="C137" i="4" l="1"/>
  <c r="D137" i="4" s="1"/>
  <c r="E137" i="4" s="1"/>
  <c r="C138" i="4" l="1"/>
  <c r="D138" i="4" s="1"/>
  <c r="E138" i="4" s="1"/>
  <c r="C139" i="4" l="1"/>
  <c r="D139" i="4" s="1"/>
  <c r="E139" i="4" s="1"/>
  <c r="C140" i="4" l="1"/>
  <c r="D140" i="4" s="1"/>
  <c r="E140" i="4" s="1"/>
  <c r="C141" i="4" l="1"/>
  <c r="D141" i="4" s="1"/>
  <c r="E141" i="4" s="1"/>
  <c r="C142" i="4" l="1"/>
  <c r="D142" i="4" s="1"/>
  <c r="E142" i="4" s="1"/>
  <c r="C143" i="4" l="1"/>
  <c r="D143" i="4" s="1"/>
  <c r="E143" i="4" s="1"/>
  <c r="C144" i="4" l="1"/>
  <c r="D144" i="4" s="1"/>
  <c r="E144" i="4" s="1"/>
  <c r="C145" i="4" l="1"/>
  <c r="D145" i="4" s="1"/>
  <c r="E145" i="4" s="1"/>
  <c r="C146" i="4" l="1"/>
  <c r="D146" i="4" s="1"/>
  <c r="E146" i="4" s="1"/>
  <c r="C147" i="4" l="1"/>
  <c r="D147" i="4" s="1"/>
  <c r="E147" i="4" s="1"/>
  <c r="C148" i="4" l="1"/>
  <c r="D148" i="4" s="1"/>
  <c r="E148" i="4" s="1"/>
  <c r="C149" i="4" l="1"/>
  <c r="D149" i="4" s="1"/>
  <c r="E149" i="4" s="1"/>
  <c r="C150" i="4" l="1"/>
  <c r="D150" i="4" s="1"/>
  <c r="E150" i="4" s="1"/>
  <c r="C151" i="4" l="1"/>
  <c r="D151" i="4" s="1"/>
  <c r="E151" i="4" s="1"/>
  <c r="C152" i="4" l="1"/>
  <c r="D152" i="4" s="1"/>
  <c r="E152" i="4" s="1"/>
  <c r="C153" i="4" l="1"/>
  <c r="D153" i="4" s="1"/>
  <c r="E153" i="4" s="1"/>
  <c r="C154" i="4" l="1"/>
  <c r="D154" i="4" s="1"/>
  <c r="E154" i="4" s="1"/>
  <c r="C155" i="4" l="1"/>
  <c r="D155" i="4" s="1"/>
  <c r="E155" i="4" s="1"/>
  <c r="C156" i="4" l="1"/>
  <c r="D156" i="4" s="1"/>
  <c r="E156" i="4" s="1"/>
  <c r="C157" i="4" l="1"/>
  <c r="D157" i="4" s="1"/>
  <c r="E157" i="4" s="1"/>
  <c r="C158" i="4" l="1"/>
  <c r="D158" i="4" s="1"/>
  <c r="E158" i="4" s="1"/>
  <c r="C159" i="4" l="1"/>
  <c r="D159" i="4" s="1"/>
  <c r="E159" i="4" s="1"/>
  <c r="C160" i="4" l="1"/>
  <c r="D160" i="4" s="1"/>
  <c r="E160" i="4" s="1"/>
  <c r="C161" i="4" l="1"/>
  <c r="D161" i="4" s="1"/>
  <c r="E161" i="4" s="1"/>
  <c r="C162" i="4" l="1"/>
  <c r="D162" i="4" s="1"/>
  <c r="E162" i="4" s="1"/>
  <c r="C163" i="4" l="1"/>
  <c r="D163" i="4" s="1"/>
  <c r="E163" i="4" s="1"/>
  <c r="C164" i="4" l="1"/>
  <c r="D164" i="4" s="1"/>
  <c r="E164" i="4" s="1"/>
  <c r="C165" i="4" l="1"/>
  <c r="D165" i="4" s="1"/>
  <c r="E165" i="4" s="1"/>
  <c r="C166" i="4" l="1"/>
  <c r="D166" i="4" s="1"/>
  <c r="E166" i="4" s="1"/>
  <c r="C167" i="4" l="1"/>
  <c r="D167" i="4" s="1"/>
  <c r="E167" i="4" s="1"/>
  <c r="C168" i="4" l="1"/>
  <c r="D168" i="4" s="1"/>
  <c r="E168" i="4" s="1"/>
  <c r="C169" i="4" l="1"/>
  <c r="D169" i="4" s="1"/>
  <c r="E169" i="4" s="1"/>
  <c r="C170" i="4" l="1"/>
  <c r="D170" i="4" s="1"/>
  <c r="E170" i="4" s="1"/>
  <c r="C171" i="4" l="1"/>
  <c r="D171" i="4" s="1"/>
  <c r="E171" i="4" s="1"/>
  <c r="C172" i="4" l="1"/>
  <c r="D172" i="4" s="1"/>
  <c r="E172" i="4" s="1"/>
  <c r="C173" i="4" l="1"/>
  <c r="D173" i="4" s="1"/>
  <c r="E173" i="4" s="1"/>
  <c r="C174" i="4" l="1"/>
  <c r="D174" i="4" s="1"/>
  <c r="E174" i="4" s="1"/>
  <c r="C175" i="4" l="1"/>
  <c r="D175" i="4" s="1"/>
  <c r="E175" i="4" s="1"/>
  <c r="C176" i="4" l="1"/>
  <c r="D176" i="4" s="1"/>
  <c r="E176" i="4" s="1"/>
  <c r="C177" i="4" l="1"/>
  <c r="D177" i="4" s="1"/>
  <c r="E177" i="4" s="1"/>
  <c r="C178" i="4" l="1"/>
  <c r="D178" i="4" s="1"/>
  <c r="E178" i="4" s="1"/>
  <c r="C179" i="4" l="1"/>
  <c r="D179" i="4" s="1"/>
  <c r="E179" i="4" s="1"/>
  <c r="C180" i="4" l="1"/>
  <c r="D180" i="4" s="1"/>
  <c r="E180" i="4" s="1"/>
  <c r="C181" i="4" l="1"/>
  <c r="D181" i="4" s="1"/>
  <c r="E181" i="4" s="1"/>
  <c r="C182" i="4" l="1"/>
  <c r="D182" i="4" s="1"/>
  <c r="E182" i="4" s="1"/>
  <c r="C183" i="4" l="1"/>
  <c r="D183" i="4" s="1"/>
  <c r="E183" i="4" s="1"/>
  <c r="C184" i="4" l="1"/>
  <c r="D184" i="4" s="1"/>
  <c r="E184" i="4" s="1"/>
  <c r="C185" i="4" l="1"/>
  <c r="D185" i="4" s="1"/>
  <c r="E185" i="4" s="1"/>
  <c r="C186" i="4" l="1"/>
  <c r="D186" i="4" s="1"/>
  <c r="E186" i="4" s="1"/>
  <c r="C187" i="4" l="1"/>
  <c r="D187" i="4" s="1"/>
  <c r="E187" i="4" s="1"/>
  <c r="C188" i="4" l="1"/>
  <c r="D188" i="4" s="1"/>
  <c r="E188" i="4" s="1"/>
  <c r="C189" i="4" l="1"/>
  <c r="D189" i="4" s="1"/>
  <c r="E189" i="4" s="1"/>
  <c r="C190" i="4" l="1"/>
  <c r="D190" i="4" s="1"/>
  <c r="E190" i="4" s="1"/>
  <c r="C191" i="4" l="1"/>
  <c r="D191" i="4" s="1"/>
  <c r="E191" i="4" s="1"/>
  <c r="C192" i="4" l="1"/>
  <c r="D192" i="4" s="1"/>
  <c r="E192" i="4" s="1"/>
  <c r="C193" i="4" l="1"/>
  <c r="D193" i="4" s="1"/>
  <c r="E193" i="4" s="1"/>
  <c r="C194" i="4" l="1"/>
  <c r="D194" i="4" s="1"/>
  <c r="E194" i="4" s="1"/>
  <c r="C195" i="4" l="1"/>
  <c r="D195" i="4" s="1"/>
  <c r="E195" i="4" s="1"/>
  <c r="C196" i="4" l="1"/>
  <c r="D196" i="4" s="1"/>
  <c r="E196" i="4" s="1"/>
  <c r="C197" i="4" l="1"/>
  <c r="D197" i="4" s="1"/>
  <c r="E197" i="4" s="1"/>
  <c r="C198" i="4" l="1"/>
  <c r="D198" i="4" s="1"/>
  <c r="E198" i="4" s="1"/>
  <c r="C199" i="4" l="1"/>
  <c r="D199" i="4" s="1"/>
  <c r="E199" i="4" s="1"/>
  <c r="C200" i="4" l="1"/>
  <c r="D200" i="4" s="1"/>
  <c r="E200" i="4" s="1"/>
  <c r="C201" i="4" l="1"/>
  <c r="D201" i="4" s="1"/>
  <c r="E201" i="4" s="1"/>
  <c r="C202" i="4" l="1"/>
  <c r="D202" i="4" s="1"/>
  <c r="E202" i="4" s="1"/>
  <c r="C203" i="4" l="1"/>
  <c r="D203" i="4" s="1"/>
  <c r="E203" i="4" s="1"/>
  <c r="C204" i="4" l="1"/>
  <c r="D204" i="4" s="1"/>
  <c r="E204" i="4" s="1"/>
  <c r="C205" i="4" l="1"/>
  <c r="D205" i="4" s="1"/>
  <c r="E205" i="4" s="1"/>
  <c r="C206" i="4" l="1"/>
  <c r="D206" i="4" s="1"/>
  <c r="E206" i="4" s="1"/>
  <c r="C207" i="4" l="1"/>
  <c r="D207" i="4" s="1"/>
  <c r="E207" i="4" s="1"/>
  <c r="C208" i="4" l="1"/>
  <c r="D208" i="4" s="1"/>
  <c r="E208" i="4" s="1"/>
  <c r="C209" i="4" l="1"/>
  <c r="D209" i="4" s="1"/>
  <c r="E209" i="4" s="1"/>
  <c r="C210" i="4" l="1"/>
  <c r="D210" i="4" s="1"/>
  <c r="E210" i="4" s="1"/>
  <c r="C211" i="4" l="1"/>
  <c r="D211" i="4" s="1"/>
  <c r="E211" i="4" s="1"/>
  <c r="C212" i="4" l="1"/>
  <c r="D212" i="4" s="1"/>
  <c r="E212" i="4" s="1"/>
  <c r="C213" i="4" l="1"/>
  <c r="D213" i="4" s="1"/>
  <c r="E213" i="4" s="1"/>
  <c r="C214" i="4" l="1"/>
  <c r="D214" i="4" s="1"/>
  <c r="E214" i="4" s="1"/>
  <c r="C215" i="4" l="1"/>
  <c r="D215" i="4" s="1"/>
  <c r="E215" i="4" s="1"/>
  <c r="C216" i="4" l="1"/>
  <c r="D216" i="4" s="1"/>
  <c r="E216" i="4" s="1"/>
  <c r="C217" i="4" l="1"/>
  <c r="D217" i="4" s="1"/>
  <c r="E217" i="4" s="1"/>
  <c r="C218" i="4" l="1"/>
  <c r="D218" i="4" s="1"/>
  <c r="E218" i="4" s="1"/>
  <c r="C219" i="4" l="1"/>
  <c r="D219" i="4" s="1"/>
  <c r="E219" i="4" s="1"/>
  <c r="C220" i="4" l="1"/>
  <c r="D220" i="4" s="1"/>
  <c r="E220" i="4" s="1"/>
  <c r="C221" i="4" l="1"/>
  <c r="D221" i="4" s="1"/>
  <c r="E221" i="4" s="1"/>
  <c r="C222" i="4" l="1"/>
  <c r="D222" i="4" s="1"/>
  <c r="E222" i="4" s="1"/>
  <c r="C223" i="4" l="1"/>
  <c r="D223" i="4" s="1"/>
  <c r="E223" i="4" s="1"/>
  <c r="C224" i="4" l="1"/>
  <c r="D224" i="4" s="1"/>
  <c r="E224" i="4" s="1"/>
  <c r="C225" i="4" l="1"/>
  <c r="D225" i="4" s="1"/>
  <c r="E225" i="4" s="1"/>
  <c r="C226" i="4" l="1"/>
  <c r="D226" i="4" s="1"/>
  <c r="E226" i="4" s="1"/>
  <c r="C227" i="4" l="1"/>
  <c r="D227" i="4" s="1"/>
  <c r="E227" i="4" s="1"/>
  <c r="C228" i="4" l="1"/>
  <c r="D228" i="4" s="1"/>
  <c r="E228" i="4" s="1"/>
  <c r="C229" i="4" l="1"/>
  <c r="D229" i="4" s="1"/>
  <c r="E229" i="4" s="1"/>
  <c r="C230" i="4" l="1"/>
  <c r="D230" i="4" s="1"/>
  <c r="E230" i="4" s="1"/>
  <c r="C231" i="4" l="1"/>
  <c r="D231" i="4" s="1"/>
  <c r="E231" i="4" s="1"/>
  <c r="C232" i="4" l="1"/>
  <c r="D232" i="4" s="1"/>
  <c r="E232" i="4" s="1"/>
  <c r="C233" i="4" l="1"/>
  <c r="D233" i="4" s="1"/>
  <c r="E233" i="4" s="1"/>
  <c r="C234" i="4" l="1"/>
  <c r="D234" i="4" s="1"/>
  <c r="E234" i="4" s="1"/>
  <c r="C235" i="4" l="1"/>
  <c r="D235" i="4" s="1"/>
  <c r="E235" i="4" s="1"/>
  <c r="C236" i="4" l="1"/>
  <c r="D236" i="4" s="1"/>
  <c r="E236" i="4" s="1"/>
  <c r="C237" i="4" l="1"/>
  <c r="D237" i="4" s="1"/>
  <c r="E237" i="4" s="1"/>
  <c r="C238" i="4" l="1"/>
  <c r="D238" i="4" s="1"/>
  <c r="E238" i="4" s="1"/>
  <c r="C239" i="4" l="1"/>
  <c r="D239" i="4" s="1"/>
  <c r="E239" i="4" s="1"/>
  <c r="C240" i="4" l="1"/>
  <c r="D240" i="4" s="1"/>
  <c r="E240" i="4" s="1"/>
  <c r="C241" i="4" l="1"/>
  <c r="D241" i="4" s="1"/>
  <c r="E241" i="4" s="1"/>
  <c r="C242" i="4" l="1"/>
  <c r="D242" i="4" s="1"/>
  <c r="E242" i="4" s="1"/>
  <c r="C243" i="4" l="1"/>
  <c r="D243" i="4" s="1"/>
  <c r="E243" i="4" s="1"/>
  <c r="C244" i="4" l="1"/>
  <c r="D244" i="4" s="1"/>
  <c r="E244" i="4" s="1"/>
  <c r="C245" i="4" l="1"/>
  <c r="D245" i="4" s="1"/>
  <c r="E245" i="4" s="1"/>
  <c r="C246" i="4" l="1"/>
  <c r="D246" i="4" s="1"/>
  <c r="E246" i="4" s="1"/>
  <c r="C247" i="4" l="1"/>
  <c r="D247" i="4" s="1"/>
  <c r="E247" i="4" s="1"/>
  <c r="C248" i="4" l="1"/>
  <c r="D248" i="4" s="1"/>
  <c r="E248" i="4" s="1"/>
  <c r="C249" i="4" l="1"/>
  <c r="D249" i="4" s="1"/>
  <c r="E249" i="4" s="1"/>
  <c r="C250" i="4" l="1"/>
  <c r="D250" i="4" s="1"/>
  <c r="E250" i="4" s="1"/>
  <c r="C251" i="4" l="1"/>
  <c r="D251" i="4" s="1"/>
  <c r="E251" i="4" s="1"/>
  <c r="C252" i="4" l="1"/>
  <c r="D252" i="4" s="1"/>
  <c r="E252" i="4" s="1"/>
  <c r="C253" i="4" l="1"/>
  <c r="D253" i="4" s="1"/>
  <c r="E253" i="4" s="1"/>
  <c r="C254" i="4" l="1"/>
  <c r="D254" i="4" s="1"/>
  <c r="E254" i="4" s="1"/>
  <c r="C255" i="4" l="1"/>
  <c r="D255" i="4" s="1"/>
  <c r="E255" i="4" s="1"/>
  <c r="C256" i="4" l="1"/>
  <c r="D256" i="4" s="1"/>
  <c r="E256" i="4" s="1"/>
  <c r="C257" i="4" l="1"/>
  <c r="D257" i="4" s="1"/>
  <c r="E257" i="4" s="1"/>
  <c r="C258" i="4" l="1"/>
  <c r="D258" i="4" s="1"/>
  <c r="E258" i="4" s="1"/>
  <c r="C259" i="4" l="1"/>
  <c r="D259" i="4" s="1"/>
  <c r="E259" i="4" s="1"/>
  <c r="C260" i="4" l="1"/>
  <c r="D260" i="4" s="1"/>
  <c r="E260" i="4" s="1"/>
  <c r="C261" i="4" l="1"/>
  <c r="D261" i="4" s="1"/>
  <c r="E261" i="4" s="1"/>
  <c r="C262" i="4" l="1"/>
  <c r="D262" i="4" s="1"/>
  <c r="E262" i="4" s="1"/>
  <c r="C263" i="4" l="1"/>
  <c r="D263" i="4" s="1"/>
  <c r="E263" i="4" s="1"/>
  <c r="C264" i="4" l="1"/>
  <c r="D264" i="4" s="1"/>
  <c r="E264" i="4" s="1"/>
  <c r="C265" i="4" l="1"/>
  <c r="D265" i="4" s="1"/>
  <c r="E265" i="4" s="1"/>
  <c r="C266" i="4" l="1"/>
  <c r="D266" i="4" s="1"/>
  <c r="E266" i="4" s="1"/>
  <c r="C267" i="4" l="1"/>
  <c r="D267" i="4" s="1"/>
  <c r="E267" i="4" s="1"/>
  <c r="C268" i="4" l="1"/>
  <c r="D268" i="4" s="1"/>
  <c r="E268" i="4" s="1"/>
  <c r="C269" i="4" l="1"/>
  <c r="D269" i="4" s="1"/>
  <c r="E269" i="4" s="1"/>
  <c r="C270" i="4" l="1"/>
  <c r="D270" i="4" s="1"/>
  <c r="E270" i="4" s="1"/>
  <c r="C271" i="4" l="1"/>
  <c r="D271" i="4" s="1"/>
  <c r="E271" i="4" s="1"/>
  <c r="C272" i="4" l="1"/>
  <c r="D272" i="4" s="1"/>
  <c r="E272" i="4" s="1"/>
  <c r="C273" i="4" l="1"/>
  <c r="D273" i="4" s="1"/>
  <c r="E273" i="4" s="1"/>
  <c r="C274" i="4" l="1"/>
  <c r="D274" i="4" s="1"/>
  <c r="E274" i="4" s="1"/>
  <c r="C275" i="4" l="1"/>
  <c r="D275" i="4" s="1"/>
  <c r="E275" i="4" s="1"/>
  <c r="C276" i="4" l="1"/>
  <c r="D276" i="4" s="1"/>
  <c r="E276" i="4" s="1"/>
  <c r="C277" i="4" l="1"/>
  <c r="D277" i="4" s="1"/>
  <c r="E277" i="4" s="1"/>
  <c r="C278" i="4" l="1"/>
  <c r="D278" i="4" s="1"/>
  <c r="E278" i="4" s="1"/>
  <c r="C279" i="4" l="1"/>
  <c r="D279" i="4" s="1"/>
  <c r="E279" i="4" s="1"/>
  <c r="C280" i="4" l="1"/>
  <c r="D280" i="4" s="1"/>
  <c r="E280" i="4" s="1"/>
  <c r="C281" i="4" l="1"/>
  <c r="D281" i="4" s="1"/>
  <c r="E281" i="4" s="1"/>
  <c r="C282" i="4" l="1"/>
  <c r="D282" i="4" s="1"/>
  <c r="E282" i="4" s="1"/>
  <c r="C283" i="4" l="1"/>
  <c r="D283" i="4" s="1"/>
  <c r="E283" i="4" s="1"/>
  <c r="C284" i="4" l="1"/>
  <c r="D284" i="4" s="1"/>
  <c r="E284" i="4" s="1"/>
  <c r="C285" i="4" l="1"/>
  <c r="D285" i="4" s="1"/>
  <c r="E285" i="4" s="1"/>
  <c r="C286" i="4" l="1"/>
  <c r="D286" i="4" s="1"/>
  <c r="E286" i="4" s="1"/>
  <c r="C287" i="4" l="1"/>
  <c r="D287" i="4" s="1"/>
  <c r="E287" i="4" s="1"/>
  <c r="C288" i="4" l="1"/>
  <c r="D288" i="4" s="1"/>
  <c r="E288" i="4" s="1"/>
  <c r="C289" i="4" l="1"/>
  <c r="D289" i="4" s="1"/>
  <c r="E289" i="4" s="1"/>
  <c r="C290" i="4" l="1"/>
  <c r="D290" i="4" s="1"/>
  <c r="E290" i="4" s="1"/>
  <c r="C291" i="4" l="1"/>
  <c r="D291" i="4" s="1"/>
  <c r="E291" i="4" s="1"/>
  <c r="C292" i="4" l="1"/>
  <c r="D292" i="4" s="1"/>
  <c r="E292" i="4" s="1"/>
  <c r="C293" i="4" l="1"/>
  <c r="D293" i="4" s="1"/>
  <c r="E293" i="4" s="1"/>
  <c r="C294" i="4" l="1"/>
  <c r="D294" i="4" s="1"/>
  <c r="E294" i="4" s="1"/>
  <c r="C295" i="4" l="1"/>
  <c r="D295" i="4" s="1"/>
  <c r="E295" i="4" s="1"/>
  <c r="C296" i="4" l="1"/>
  <c r="D296" i="4" s="1"/>
  <c r="E296" i="4" s="1"/>
  <c r="C297" i="4" l="1"/>
  <c r="D297" i="4" s="1"/>
  <c r="E297" i="4" s="1"/>
  <c r="C298" i="4" l="1"/>
  <c r="D298" i="4" s="1"/>
  <c r="E298" i="4" s="1"/>
  <c r="C299" i="4" l="1"/>
  <c r="D299" i="4" s="1"/>
  <c r="E299" i="4" s="1"/>
  <c r="C300" i="4" l="1"/>
  <c r="D300" i="4" s="1"/>
  <c r="E300" i="4" s="1"/>
  <c r="C301" i="4" l="1"/>
  <c r="D301" i="4" s="1"/>
  <c r="E301" i="4" s="1"/>
  <c r="C302" i="4" l="1"/>
  <c r="D302" i="4" s="1"/>
  <c r="E302" i="4" s="1"/>
  <c r="C303" i="4" l="1"/>
  <c r="D303" i="4" s="1"/>
  <c r="E303" i="4" s="1"/>
  <c r="C304" i="4" l="1"/>
  <c r="D304" i="4" s="1"/>
  <c r="E304" i="4" s="1"/>
  <c r="C305" i="4" l="1"/>
  <c r="D305" i="4" s="1"/>
  <c r="E305" i="4" s="1"/>
  <c r="C306" i="4" l="1"/>
  <c r="D306" i="4" s="1"/>
  <c r="E306" i="4" s="1"/>
  <c r="C307" i="4" l="1"/>
  <c r="D307" i="4" s="1"/>
  <c r="E307" i="4" s="1"/>
  <c r="C308" i="4" l="1"/>
  <c r="D308" i="4" s="1"/>
  <c r="E308" i="4" s="1"/>
  <c r="C309" i="4" l="1"/>
  <c r="D309" i="4" s="1"/>
  <c r="E309" i="4" s="1"/>
  <c r="C310" i="4" l="1"/>
  <c r="D310" i="4" s="1"/>
  <c r="E310" i="4" s="1"/>
  <c r="C311" i="4" l="1"/>
  <c r="D311" i="4" s="1"/>
  <c r="E311" i="4" s="1"/>
  <c r="C312" i="4" l="1"/>
  <c r="D312" i="4" s="1"/>
  <c r="E312" i="4" s="1"/>
  <c r="C313" i="4" l="1"/>
  <c r="D313" i="4" s="1"/>
  <c r="E313" i="4" s="1"/>
  <c r="C314" i="4" l="1"/>
  <c r="D314" i="4" s="1"/>
  <c r="E314" i="4" s="1"/>
  <c r="C315" i="4" l="1"/>
  <c r="D315" i="4" s="1"/>
  <c r="E315" i="4" s="1"/>
  <c r="C316" i="4" l="1"/>
  <c r="D316" i="4" s="1"/>
  <c r="E316" i="4" s="1"/>
  <c r="C317" i="4" l="1"/>
  <c r="D317" i="4" s="1"/>
  <c r="E317" i="4" s="1"/>
  <c r="C318" i="4" l="1"/>
  <c r="D318" i="4" s="1"/>
  <c r="E318" i="4" s="1"/>
  <c r="C319" i="4" l="1"/>
  <c r="D319" i="4" s="1"/>
  <c r="E319" i="4" s="1"/>
  <c r="C320" i="4" l="1"/>
  <c r="D320" i="4" s="1"/>
  <c r="E320" i="4" s="1"/>
  <c r="C321" i="4" l="1"/>
  <c r="D321" i="4" s="1"/>
  <c r="E321" i="4" s="1"/>
  <c r="C322" i="4" l="1"/>
  <c r="D322" i="4" s="1"/>
  <c r="E322" i="4" s="1"/>
  <c r="C323" i="4" l="1"/>
  <c r="D323" i="4" s="1"/>
  <c r="E323" i="4" s="1"/>
  <c r="C324" i="4" l="1"/>
  <c r="D324" i="4" s="1"/>
  <c r="E324" i="4" s="1"/>
  <c r="C325" i="4" l="1"/>
  <c r="D325" i="4" s="1"/>
  <c r="E325" i="4" s="1"/>
  <c r="C326" i="4" l="1"/>
  <c r="D326" i="4" s="1"/>
  <c r="E326" i="4" s="1"/>
  <c r="C327" i="4" l="1"/>
  <c r="D327" i="4" s="1"/>
  <c r="E327" i="4" s="1"/>
  <c r="C328" i="4" l="1"/>
  <c r="D328" i="4" s="1"/>
  <c r="E328" i="4" s="1"/>
  <c r="C329" i="4" l="1"/>
  <c r="D329" i="4" s="1"/>
  <c r="E329" i="4" s="1"/>
  <c r="C330" i="4" l="1"/>
  <c r="D330" i="4" s="1"/>
  <c r="E330" i="4" s="1"/>
  <c r="C331" i="4" l="1"/>
  <c r="D331" i="4" s="1"/>
  <c r="E331" i="4" s="1"/>
  <c r="C332" i="4" l="1"/>
  <c r="D332" i="4" s="1"/>
  <c r="E332" i="4" s="1"/>
  <c r="C333" i="4" l="1"/>
  <c r="D333" i="4" s="1"/>
  <c r="E333" i="4" s="1"/>
  <c r="C334" i="4" l="1"/>
  <c r="D334" i="4" s="1"/>
  <c r="E334" i="4" s="1"/>
  <c r="C335" i="4" l="1"/>
  <c r="D335" i="4" s="1"/>
  <c r="E335" i="4" s="1"/>
  <c r="C336" i="4" l="1"/>
  <c r="D336" i="4" s="1"/>
  <c r="E336" i="4" s="1"/>
  <c r="C337" i="4" l="1"/>
  <c r="D337" i="4" s="1"/>
  <c r="E337" i="4" s="1"/>
  <c r="C338" i="4" l="1"/>
  <c r="D338" i="4" s="1"/>
  <c r="E338" i="4" s="1"/>
  <c r="C339" i="4" l="1"/>
  <c r="D339" i="4" s="1"/>
  <c r="E339" i="4" s="1"/>
  <c r="C340" i="4" l="1"/>
  <c r="D340" i="4" s="1"/>
  <c r="E340" i="4" s="1"/>
  <c r="C341" i="4" l="1"/>
  <c r="D341" i="4" s="1"/>
  <c r="E341" i="4" s="1"/>
  <c r="C342" i="4" l="1"/>
  <c r="D342" i="4" s="1"/>
  <c r="E342" i="4" s="1"/>
  <c r="C343" i="4" l="1"/>
  <c r="D343" i="4" s="1"/>
  <c r="E343" i="4" s="1"/>
  <c r="C344" i="4" l="1"/>
  <c r="D344" i="4" s="1"/>
  <c r="E344" i="4" s="1"/>
  <c r="C345" i="4" l="1"/>
  <c r="D345" i="4" s="1"/>
  <c r="E345" i="4" s="1"/>
  <c r="C346" i="4" l="1"/>
  <c r="D346" i="4" s="1"/>
  <c r="E346" i="4" s="1"/>
  <c r="C347" i="4" l="1"/>
  <c r="D347" i="4" s="1"/>
  <c r="E347" i="4" s="1"/>
  <c r="C348" i="4" l="1"/>
  <c r="D348" i="4" s="1"/>
  <c r="E348" i="4" s="1"/>
  <c r="C349" i="4" l="1"/>
  <c r="D349" i="4" s="1"/>
  <c r="E349" i="4" s="1"/>
  <c r="C350" i="4" l="1"/>
  <c r="D350" i="4" s="1"/>
  <c r="E350" i="4" s="1"/>
  <c r="C351" i="4" l="1"/>
  <c r="D351" i="4" s="1"/>
  <c r="E351" i="4" s="1"/>
  <c r="C352" i="4" l="1"/>
  <c r="D352" i="4" s="1"/>
  <c r="E352" i="4" s="1"/>
  <c r="C353" i="4" l="1"/>
  <c r="D353" i="4" s="1"/>
  <c r="E353" i="4" s="1"/>
  <c r="C354" i="4" l="1"/>
  <c r="D354" i="4" s="1"/>
  <c r="E354" i="4" s="1"/>
  <c r="C355" i="4" l="1"/>
  <c r="D355" i="4" s="1"/>
  <c r="E355" i="4" s="1"/>
  <c r="C356" i="4" l="1"/>
  <c r="D356" i="4" s="1"/>
  <c r="E356" i="4" s="1"/>
  <c r="C357" i="4" l="1"/>
  <c r="D357" i="4" s="1"/>
  <c r="E357" i="4" s="1"/>
  <c r="C358" i="4" l="1"/>
  <c r="D358" i="4" s="1"/>
  <c r="E358" i="4" s="1"/>
  <c r="C359" i="4" l="1"/>
  <c r="D359" i="4" s="1"/>
  <c r="E359" i="4" s="1"/>
  <c r="C360" i="4" l="1"/>
  <c r="D360" i="4" s="1"/>
  <c r="E360" i="4" s="1"/>
  <c r="C361" i="4" l="1"/>
  <c r="D361" i="4" s="1"/>
  <c r="E361" i="4" s="1"/>
  <c r="C362" i="4" l="1"/>
  <c r="D362" i="4" s="1"/>
  <c r="E362" i="4" s="1"/>
  <c r="C363" i="4" l="1"/>
  <c r="D363" i="4" s="1"/>
  <c r="E363" i="4" s="1"/>
  <c r="C364" i="4" l="1"/>
  <c r="D364" i="4" s="1"/>
  <c r="E364" i="4" s="1"/>
  <c r="C365" i="4" l="1"/>
  <c r="D365" i="4" s="1"/>
  <c r="E365" i="4" s="1"/>
  <c r="C366" i="4" l="1"/>
  <c r="D366" i="4" s="1"/>
  <c r="E366" i="4" s="1"/>
  <c r="C367" i="4" l="1"/>
  <c r="D367" i="4" s="1"/>
  <c r="E367" i="4" s="1"/>
  <c r="C368" i="4" l="1"/>
  <c r="D368" i="4" s="1"/>
  <c r="E368" i="4" s="1"/>
  <c r="C369" i="4" l="1"/>
  <c r="D369" i="4" s="1"/>
  <c r="E369" i="4" s="1"/>
  <c r="C370" i="4" l="1"/>
  <c r="D370" i="4" s="1"/>
  <c r="E370" i="4" s="1"/>
  <c r="C371" i="4" l="1"/>
  <c r="D371" i="4" s="1"/>
  <c r="E371" i="4" s="1"/>
  <c r="C372" i="4" l="1"/>
  <c r="D372" i="4" s="1"/>
  <c r="E372" i="4" s="1"/>
  <c r="C373" i="4" l="1"/>
  <c r="D373" i="4" s="1"/>
  <c r="E373" i="4" s="1"/>
  <c r="A104" i="2"/>
  <c r="C374" i="4" l="1"/>
  <c r="D374" i="4" s="1"/>
  <c r="E374" i="4" s="1"/>
  <c r="E104" i="2"/>
  <c r="A17" i="2"/>
  <c r="A25" i="2"/>
  <c r="A33" i="2"/>
  <c r="A41" i="2"/>
  <c r="A49" i="2"/>
  <c r="A57" i="2"/>
  <c r="A65" i="2"/>
  <c r="A73" i="2"/>
  <c r="A81" i="2"/>
  <c r="A89" i="2"/>
  <c r="A97" i="2"/>
  <c r="A105" i="2"/>
  <c r="A50" i="2"/>
  <c r="B50" i="2" s="1"/>
  <c r="A106" i="2"/>
  <c r="A58" i="2"/>
  <c r="A98" i="2"/>
  <c r="A34" i="2"/>
  <c r="A66" i="2"/>
  <c r="A82" i="2"/>
  <c r="A19" i="2"/>
  <c r="B19" i="2" s="1"/>
  <c r="A27" i="2"/>
  <c r="E27" i="2" s="1"/>
  <c r="A35" i="2"/>
  <c r="E35" i="2" s="1"/>
  <c r="A43" i="2"/>
  <c r="A51" i="2"/>
  <c r="A59" i="2"/>
  <c r="A67" i="2"/>
  <c r="A75" i="2"/>
  <c r="A83" i="2"/>
  <c r="A91" i="2"/>
  <c r="A99" i="2"/>
  <c r="A107" i="2"/>
  <c r="A42" i="2"/>
  <c r="B42" i="2" s="1"/>
  <c r="A74" i="2"/>
  <c r="A90" i="2"/>
  <c r="A20" i="2"/>
  <c r="A28" i="2"/>
  <c r="A36" i="2"/>
  <c r="B36" i="2" s="1"/>
  <c r="A44" i="2"/>
  <c r="A52" i="2"/>
  <c r="B52" i="2" s="1"/>
  <c r="A60" i="2"/>
  <c r="B60" i="2" s="1"/>
  <c r="A68" i="2"/>
  <c r="A76" i="2"/>
  <c r="A84" i="2"/>
  <c r="B84" i="2" s="1"/>
  <c r="A92" i="2"/>
  <c r="A100" i="2"/>
  <c r="B100" i="2" s="1"/>
  <c r="A108" i="2"/>
  <c r="A26" i="2"/>
  <c r="B26" i="2" s="1"/>
  <c r="A12" i="2"/>
  <c r="E12" i="2" s="1"/>
  <c r="A11" i="2"/>
  <c r="A21" i="2"/>
  <c r="A29" i="2"/>
  <c r="A37" i="2"/>
  <c r="A45" i="2"/>
  <c r="A53" i="2"/>
  <c r="A61" i="2"/>
  <c r="A69" i="2"/>
  <c r="A77" i="2"/>
  <c r="A85" i="2"/>
  <c r="A93" i="2"/>
  <c r="A101" i="2"/>
  <c r="A109" i="2"/>
  <c r="A13" i="2"/>
  <c r="E13" i="2" s="1"/>
  <c r="A22" i="2"/>
  <c r="A30" i="2"/>
  <c r="B30" i="2" s="1"/>
  <c r="A38" i="2"/>
  <c r="A46" i="2"/>
  <c r="A54" i="2"/>
  <c r="A62" i="2"/>
  <c r="A70" i="2"/>
  <c r="A78" i="2"/>
  <c r="A86" i="2"/>
  <c r="A94" i="2"/>
  <c r="A102" i="2"/>
  <c r="A110" i="2"/>
  <c r="A18" i="2"/>
  <c r="B18" i="2" s="1"/>
  <c r="A14" i="2"/>
  <c r="E14" i="2" s="1"/>
  <c r="A15" i="2"/>
  <c r="B15" i="2" s="1"/>
  <c r="A23" i="2"/>
  <c r="E23" i="2" s="1"/>
  <c r="A31" i="2"/>
  <c r="E31" i="2" s="1"/>
  <c r="A39" i="2"/>
  <c r="B39" i="2" s="1"/>
  <c r="A47" i="2"/>
  <c r="A55" i="2"/>
  <c r="A63" i="2"/>
  <c r="A71" i="2"/>
  <c r="A79" i="2"/>
  <c r="A87" i="2"/>
  <c r="A95" i="2"/>
  <c r="A103" i="2"/>
  <c r="A16" i="2"/>
  <c r="B16" i="2" s="1"/>
  <c r="A24" i="2"/>
  <c r="B24" i="2" s="1"/>
  <c r="A32" i="2"/>
  <c r="A40" i="2"/>
  <c r="A48" i="2"/>
  <c r="B48" i="2" s="1"/>
  <c r="A56" i="2"/>
  <c r="A64" i="2"/>
  <c r="B64" i="2" s="1"/>
  <c r="A72" i="2"/>
  <c r="B72" i="2" s="1"/>
  <c r="A80" i="2"/>
  <c r="A88" i="2"/>
  <c r="B88" i="2" s="1"/>
  <c r="A96" i="2"/>
  <c r="B11" i="2"/>
  <c r="B17" i="2"/>
  <c r="B21" i="2"/>
  <c r="B25" i="2"/>
  <c r="B29" i="2"/>
  <c r="B33" i="2"/>
  <c r="B35" i="2"/>
  <c r="B47" i="2"/>
  <c r="B49" i="2"/>
  <c r="B55" i="2"/>
  <c r="B63" i="2"/>
  <c r="B73" i="2"/>
  <c r="B107" i="2"/>
  <c r="C11" i="2"/>
  <c r="D11" i="2" s="1"/>
  <c r="E11" i="2"/>
  <c r="E17" i="2"/>
  <c r="E21" i="2"/>
  <c r="E25" i="2"/>
  <c r="E29" i="2"/>
  <c r="E33" i="2"/>
  <c r="E47" i="2"/>
  <c r="E49" i="2"/>
  <c r="E55" i="2"/>
  <c r="E63" i="2"/>
  <c r="E73" i="2"/>
  <c r="E81" i="2"/>
  <c r="B20" i="2"/>
  <c r="B22" i="2"/>
  <c r="B34" i="2"/>
  <c r="B38" i="2"/>
  <c r="B46" i="2"/>
  <c r="B54" i="2"/>
  <c r="B58" i="2"/>
  <c r="B66" i="2"/>
  <c r="B74" i="2"/>
  <c r="B82" i="2"/>
  <c r="B90" i="2"/>
  <c r="B98" i="2"/>
  <c r="B104" i="2"/>
  <c r="B68" i="2" l="1"/>
  <c r="E51" i="2"/>
  <c r="B96" i="2"/>
  <c r="E45" i="2"/>
  <c r="E39" i="2"/>
  <c r="B80" i="2"/>
  <c r="B27" i="2"/>
  <c r="B12" i="2"/>
  <c r="B70" i="2"/>
  <c r="E71" i="2"/>
  <c r="B62" i="2"/>
  <c r="B102" i="2"/>
  <c r="E43" i="2"/>
  <c r="B13" i="2"/>
  <c r="B108" i="2"/>
  <c r="B23" i="2"/>
  <c r="B106" i="2"/>
  <c r="B44" i="2"/>
  <c r="B99" i="2"/>
  <c r="B94" i="2"/>
  <c r="B56" i="2"/>
  <c r="B86" i="2"/>
  <c r="E99" i="2"/>
  <c r="E79" i="2"/>
  <c r="C375" i="4"/>
  <c r="D375" i="4" s="1"/>
  <c r="E375" i="4" s="1"/>
  <c r="E89" i="2"/>
  <c r="B89" i="2"/>
  <c r="B76" i="2"/>
  <c r="E67" i="2"/>
  <c r="B110" i="2"/>
  <c r="E59" i="2"/>
  <c r="B67" i="2"/>
  <c r="E95" i="2"/>
  <c r="B78" i="2"/>
  <c r="B65" i="2"/>
  <c r="E65" i="2"/>
  <c r="E61" i="2"/>
  <c r="B57" i="2"/>
  <c r="E57" i="2"/>
  <c r="E53" i="2"/>
  <c r="B43" i="2"/>
  <c r="E87" i="2"/>
  <c r="E85" i="2"/>
  <c r="B77" i="2"/>
  <c r="B61" i="2"/>
  <c r="B59" i="2"/>
  <c r="E77" i="2"/>
  <c r="E93" i="2"/>
  <c r="B53" i="2"/>
  <c r="B45" i="2"/>
  <c r="E69" i="2"/>
  <c r="B93" i="2"/>
  <c r="B51" i="2"/>
  <c r="B87" i="2"/>
  <c r="B85" i="2"/>
  <c r="E103" i="2"/>
  <c r="B81" i="2"/>
  <c r="B79" i="2"/>
  <c r="E83" i="2"/>
  <c r="E19" i="2"/>
  <c r="E24" i="2"/>
  <c r="E110" i="2"/>
  <c r="E76" i="2"/>
  <c r="E32" i="2"/>
  <c r="E16" i="2"/>
  <c r="E102" i="2"/>
  <c r="E68" i="2"/>
  <c r="E15" i="2"/>
  <c r="B83" i="2"/>
  <c r="E94" i="2"/>
  <c r="E60" i="2"/>
  <c r="B91" i="2"/>
  <c r="E84" i="2"/>
  <c r="B14" i="2"/>
  <c r="E109" i="2"/>
  <c r="E86" i="2"/>
  <c r="E52" i="2"/>
  <c r="E107" i="2"/>
  <c r="E75" i="2"/>
  <c r="F11" i="2"/>
  <c r="G11" i="2" s="1"/>
  <c r="H11" i="2" s="1"/>
  <c r="E78" i="2"/>
  <c r="E44" i="2"/>
  <c r="E18" i="2"/>
  <c r="E105" i="2"/>
  <c r="E41" i="2"/>
  <c r="B109" i="2"/>
  <c r="E70" i="2"/>
  <c r="E36" i="2"/>
  <c r="E40" i="2"/>
  <c r="E62" i="2"/>
  <c r="B40" i="2"/>
  <c r="E101" i="2"/>
  <c r="E37" i="2"/>
  <c r="B105" i="2"/>
  <c r="B41" i="2"/>
  <c r="E96" i="2"/>
  <c r="E54" i="2"/>
  <c r="E20" i="2"/>
  <c r="E82" i="2"/>
  <c r="B103" i="2"/>
  <c r="B71" i="2"/>
  <c r="E88" i="2"/>
  <c r="E46" i="2"/>
  <c r="E90" i="2"/>
  <c r="E66" i="2"/>
  <c r="E100" i="2"/>
  <c r="E92" i="2"/>
  <c r="B75" i="2"/>
  <c r="E97" i="2"/>
  <c r="B101" i="2"/>
  <c r="B69" i="2"/>
  <c r="B37" i="2"/>
  <c r="E80" i="2"/>
  <c r="E38" i="2"/>
  <c r="E74" i="2"/>
  <c r="E34" i="2"/>
  <c r="E28" i="2"/>
  <c r="B32" i="2"/>
  <c r="E72" i="2"/>
  <c r="E30" i="2"/>
  <c r="E42" i="2"/>
  <c r="E98" i="2"/>
  <c r="E50" i="2"/>
  <c r="E26" i="2"/>
  <c r="E48" i="2"/>
  <c r="B97" i="2"/>
  <c r="E64" i="2"/>
  <c r="E22" i="2"/>
  <c r="E58" i="2"/>
  <c r="B92" i="2"/>
  <c r="B28" i="2"/>
  <c r="E91" i="2"/>
  <c r="B95" i="2"/>
  <c r="B31" i="2"/>
  <c r="E56" i="2"/>
  <c r="E108" i="2"/>
  <c r="E106" i="2"/>
  <c r="C376" i="4" l="1"/>
  <c r="D376" i="4" s="1"/>
  <c r="E376" i="4" s="1"/>
  <c r="C12" i="2"/>
  <c r="D12" i="2"/>
  <c r="F12" i="2" s="1"/>
  <c r="G12" i="2" s="1"/>
  <c r="C377" i="4" l="1"/>
  <c r="D377" i="4" s="1"/>
  <c r="E377" i="4" s="1"/>
  <c r="H12" i="2"/>
  <c r="D13" i="2" s="1"/>
  <c r="F13" i="2" s="1"/>
  <c r="G13" i="2" s="1"/>
  <c r="C378" i="4" l="1"/>
  <c r="D378" i="4" s="1"/>
  <c r="E378" i="4" s="1"/>
  <c r="C13" i="2"/>
  <c r="H13" i="2"/>
  <c r="C379" i="4" l="1"/>
  <c r="D379" i="4" s="1"/>
  <c r="E379" i="4" s="1"/>
  <c r="C14" i="2"/>
  <c r="D14" i="2"/>
  <c r="F14" i="2" s="1"/>
  <c r="G14" i="2" s="1"/>
  <c r="C380" i="4" l="1"/>
  <c r="D380" i="4" s="1"/>
  <c r="E380" i="4" s="1"/>
  <c r="H14" i="2"/>
  <c r="C381" i="4" l="1"/>
  <c r="D381" i="4" s="1"/>
  <c r="E381" i="4" s="1"/>
  <c r="C15" i="2"/>
  <c r="D15" i="2"/>
  <c r="F15" i="2" s="1"/>
  <c r="G15" i="2" s="1"/>
  <c r="H15" i="2" s="1"/>
  <c r="C382" i="4" l="1"/>
  <c r="D382" i="4" s="1"/>
  <c r="E382" i="4" s="1"/>
  <c r="C16" i="2"/>
  <c r="D16" i="2"/>
  <c r="F16" i="2" s="1"/>
  <c r="G16" i="2" s="1"/>
  <c r="C383" i="4" l="1"/>
  <c r="D383" i="4" s="1"/>
  <c r="E383" i="4" s="1"/>
  <c r="H16" i="2"/>
  <c r="C384" i="4" l="1"/>
  <c r="D384" i="4" s="1"/>
  <c r="E384" i="4" s="1"/>
  <c r="C17" i="2"/>
  <c r="D17" i="2"/>
  <c r="F17" i="2" s="1"/>
  <c r="G17" i="2" s="1"/>
  <c r="C385" i="4" l="1"/>
  <c r="D385" i="4" s="1"/>
  <c r="E385" i="4" s="1"/>
  <c r="H17" i="2"/>
  <c r="C18" i="2" s="1"/>
  <c r="C386" i="4" l="1"/>
  <c r="D386" i="4" s="1"/>
  <c r="E386" i="4" s="1"/>
  <c r="D18" i="2"/>
  <c r="F18" i="2" s="1"/>
  <c r="G18" i="2" s="1"/>
  <c r="H18" i="2" s="1"/>
  <c r="C387" i="4" l="1"/>
  <c r="D387" i="4" s="1"/>
  <c r="E387" i="4" s="1"/>
  <c r="D19" i="2"/>
  <c r="F19" i="2" s="1"/>
  <c r="G19" i="2" s="1"/>
  <c r="C19" i="2"/>
  <c r="C388" i="4" l="1"/>
  <c r="D388" i="4" s="1"/>
  <c r="E388" i="4" s="1"/>
  <c r="H19" i="2"/>
  <c r="C389" i="4" l="1"/>
  <c r="D389" i="4" s="1"/>
  <c r="E389" i="4" s="1"/>
  <c r="D20" i="2"/>
  <c r="F20" i="2" s="1"/>
  <c r="G20" i="2" s="1"/>
  <c r="H20" i="2" s="1"/>
  <c r="C20" i="2"/>
  <c r="C390" i="4" l="1"/>
  <c r="D390" i="4" s="1"/>
  <c r="E390" i="4" s="1"/>
  <c r="C21" i="2"/>
  <c r="D21" i="2"/>
  <c r="F21" i="2" s="1"/>
  <c r="G21" i="2" s="1"/>
  <c r="C391" i="4" l="1"/>
  <c r="D391" i="4" s="1"/>
  <c r="E391" i="4" s="1"/>
  <c r="H21" i="2"/>
  <c r="C392" i="4" l="1"/>
  <c r="D392" i="4" s="1"/>
  <c r="E392" i="4" s="1"/>
  <c r="C22" i="2"/>
  <c r="D22" i="2"/>
  <c r="F22" i="2" s="1"/>
  <c r="G22" i="2" s="1"/>
  <c r="H22" i="2" s="1"/>
  <c r="C393" i="4" l="1"/>
  <c r="D393" i="4" s="1"/>
  <c r="E393" i="4" s="1"/>
  <c r="C23" i="2"/>
  <c r="D23" i="2"/>
  <c r="F23" i="2" s="1"/>
  <c r="G23" i="2" s="1"/>
  <c r="H23" i="2" s="1"/>
  <c r="C394" i="4" l="1"/>
  <c r="D394" i="4" s="1"/>
  <c r="E394" i="4" s="1"/>
  <c r="D24" i="2"/>
  <c r="F24" i="2" s="1"/>
  <c r="G24" i="2" s="1"/>
  <c r="C24" i="2"/>
  <c r="C395" i="4" l="1"/>
  <c r="D395" i="4" s="1"/>
  <c r="E395" i="4" s="1"/>
  <c r="H24" i="2"/>
  <c r="D25" i="2" s="1"/>
  <c r="F25" i="2" s="1"/>
  <c r="G25" i="2" s="1"/>
  <c r="C396" i="4" l="1"/>
  <c r="D396" i="4" s="1"/>
  <c r="E396" i="4" s="1"/>
  <c r="H25" i="2"/>
  <c r="C26" i="2" s="1"/>
  <c r="C25" i="2"/>
  <c r="C397" i="4" l="1"/>
  <c r="D397" i="4" s="1"/>
  <c r="E397" i="4" s="1"/>
  <c r="D26" i="2"/>
  <c r="F26" i="2" s="1"/>
  <c r="G26" i="2" s="1"/>
  <c r="H26" i="2" s="1"/>
  <c r="C27" i="2" s="1"/>
  <c r="C398" i="4" l="1"/>
  <c r="D398" i="4" s="1"/>
  <c r="E398" i="4" s="1"/>
  <c r="D27" i="2"/>
  <c r="F27" i="2" s="1"/>
  <c r="G27" i="2" s="1"/>
  <c r="H27" i="2" s="1"/>
  <c r="C399" i="4" l="1"/>
  <c r="D399" i="4" s="1"/>
  <c r="E399" i="4" s="1"/>
  <c r="D28" i="2"/>
  <c r="F28" i="2" s="1"/>
  <c r="G28" i="2" s="1"/>
  <c r="C28" i="2"/>
  <c r="C400" i="4" l="1"/>
  <c r="D400" i="4" s="1"/>
  <c r="E400" i="4" s="1"/>
  <c r="H28" i="2"/>
  <c r="C401" i="4" l="1"/>
  <c r="D401" i="4" s="1"/>
  <c r="E401" i="4" s="1"/>
  <c r="D29" i="2"/>
  <c r="F29" i="2" s="1"/>
  <c r="G29" i="2" s="1"/>
  <c r="H29" i="2" s="1"/>
  <c r="C29" i="2"/>
  <c r="C402" i="4" l="1"/>
  <c r="D402" i="4" s="1"/>
  <c r="E402" i="4" s="1"/>
  <c r="D30" i="2"/>
  <c r="F30" i="2" s="1"/>
  <c r="G30" i="2" s="1"/>
  <c r="C30" i="2"/>
  <c r="C403" i="4" l="1"/>
  <c r="D403" i="4" s="1"/>
  <c r="E403" i="4" s="1"/>
  <c r="H30" i="2"/>
  <c r="D31" i="2" s="1"/>
  <c r="F31" i="2" s="1"/>
  <c r="G31" i="2" s="1"/>
  <c r="H31" i="2" s="1"/>
  <c r="C404" i="4" l="1"/>
  <c r="D404" i="4" s="1"/>
  <c r="E404" i="4" s="1"/>
  <c r="C31" i="2"/>
  <c r="D32" i="2"/>
  <c r="F32" i="2" s="1"/>
  <c r="G32" i="2" s="1"/>
  <c r="H32" i="2" s="1"/>
  <c r="C32" i="2"/>
  <c r="C405" i="4" l="1"/>
  <c r="D405" i="4" s="1"/>
  <c r="E405" i="4" s="1"/>
  <c r="C33" i="2"/>
  <c r="D33" i="2"/>
  <c r="F33" i="2" s="1"/>
  <c r="G33" i="2" s="1"/>
  <c r="H33" i="2" s="1"/>
  <c r="C406" i="4" l="1"/>
  <c r="D406" i="4" s="1"/>
  <c r="E406" i="4" s="1"/>
  <c r="C34" i="2"/>
  <c r="D34" i="2"/>
  <c r="F34" i="2" s="1"/>
  <c r="G34" i="2" s="1"/>
  <c r="H34" i="2" s="1"/>
  <c r="C407" i="4" l="1"/>
  <c r="D407" i="4" s="1"/>
  <c r="E407" i="4" s="1"/>
  <c r="C35" i="2"/>
  <c r="D35" i="2"/>
  <c r="F35" i="2" s="1"/>
  <c r="G35" i="2" s="1"/>
  <c r="H35" i="2" s="1"/>
  <c r="C408" i="4" l="1"/>
  <c r="D408" i="4" s="1"/>
  <c r="E408" i="4" s="1"/>
  <c r="C36" i="2"/>
  <c r="D36" i="2"/>
  <c r="F36" i="2" s="1"/>
  <c r="G36" i="2" s="1"/>
  <c r="H36" i="2" s="1"/>
  <c r="C409" i="4" l="1"/>
  <c r="D409" i="4" s="1"/>
  <c r="E409" i="4" s="1"/>
  <c r="D37" i="2"/>
  <c r="F37" i="2" s="1"/>
  <c r="G37" i="2" s="1"/>
  <c r="C37" i="2"/>
  <c r="C410" i="4" l="1"/>
  <c r="D410" i="4" s="1"/>
  <c r="E410" i="4" s="1"/>
  <c r="H37" i="2"/>
  <c r="C411" i="4" l="1"/>
  <c r="D411" i="4" s="1"/>
  <c r="E411" i="4" s="1"/>
  <c r="D38" i="2"/>
  <c r="F38" i="2" s="1"/>
  <c r="G38" i="2" s="1"/>
  <c r="H38" i="2" s="1"/>
  <c r="C38" i="2"/>
  <c r="C412" i="4" l="1"/>
  <c r="D412" i="4" s="1"/>
  <c r="E412" i="4" s="1"/>
  <c r="C39" i="2"/>
  <c r="D39" i="2"/>
  <c r="F39" i="2" s="1"/>
  <c r="G39" i="2" s="1"/>
  <c r="H39" i="2" s="1"/>
  <c r="C413" i="4" l="1"/>
  <c r="D413" i="4" s="1"/>
  <c r="E413" i="4" s="1"/>
  <c r="D40" i="2"/>
  <c r="F40" i="2" s="1"/>
  <c r="G40" i="2" s="1"/>
  <c r="C40" i="2"/>
  <c r="C414" i="4" l="1"/>
  <c r="D414" i="4" s="1"/>
  <c r="E414" i="4" s="1"/>
  <c r="H40" i="2"/>
  <c r="D41" i="2" l="1"/>
  <c r="F41" i="2" s="1"/>
  <c r="G41" i="2" s="1"/>
  <c r="H41" i="2" s="1"/>
  <c r="C41" i="2"/>
  <c r="C415" i="4"/>
  <c r="D415" i="4" s="1"/>
  <c r="E415" i="4" s="1"/>
  <c r="D42" i="2" l="1"/>
  <c r="F42" i="2" s="1"/>
  <c r="G42" i="2" s="1"/>
  <c r="H42" i="2" s="1"/>
  <c r="C42" i="2"/>
  <c r="C416" i="4"/>
  <c r="D416" i="4" s="1"/>
  <c r="E416" i="4" s="1"/>
  <c r="D43" i="2" l="1"/>
  <c r="F43" i="2" s="1"/>
  <c r="G43" i="2" s="1"/>
  <c r="C43" i="2"/>
  <c r="C417" i="4"/>
  <c r="D417" i="4" s="1"/>
  <c r="E417" i="4" s="1"/>
  <c r="H43" i="2" l="1"/>
  <c r="C418" i="4"/>
  <c r="D418" i="4" s="1"/>
  <c r="E418" i="4" s="1"/>
  <c r="D44" i="2" l="1"/>
  <c r="F44" i="2" s="1"/>
  <c r="G44" i="2" s="1"/>
  <c r="C44" i="2"/>
  <c r="C419" i="4"/>
  <c r="D419" i="4" s="1"/>
  <c r="E419" i="4" s="1"/>
  <c r="H44" i="2" l="1"/>
  <c r="C420" i="4"/>
  <c r="D420" i="4" s="1"/>
  <c r="E420" i="4" s="1"/>
  <c r="C45" i="2" l="1"/>
  <c r="D45" i="2"/>
  <c r="F45" i="2" s="1"/>
  <c r="G45" i="2" s="1"/>
  <c r="C421" i="4"/>
  <c r="D421" i="4" s="1"/>
  <c r="E421" i="4" s="1"/>
  <c r="H45" i="2" l="1"/>
  <c r="C422" i="4"/>
  <c r="D422" i="4" s="1"/>
  <c r="E422" i="4" s="1"/>
  <c r="D46" i="2" l="1"/>
  <c r="F46" i="2" s="1"/>
  <c r="G46" i="2" s="1"/>
  <c r="H46" i="2" s="1"/>
  <c r="C46" i="2"/>
  <c r="C423" i="4"/>
  <c r="D423" i="4" s="1"/>
  <c r="E423" i="4" s="1"/>
  <c r="C47" i="2" l="1"/>
  <c r="D47" i="2"/>
  <c r="F47" i="2" s="1"/>
  <c r="G47" i="2" s="1"/>
  <c r="H47" i="2"/>
  <c r="C424" i="4"/>
  <c r="D424" i="4" s="1"/>
  <c r="E424" i="4" s="1"/>
  <c r="C48" i="2" l="1"/>
  <c r="D48" i="2"/>
  <c r="F48" i="2" s="1"/>
  <c r="G48" i="2" s="1"/>
  <c r="H48" i="2" s="1"/>
  <c r="C425" i="4"/>
  <c r="D425" i="4" s="1"/>
  <c r="E425" i="4" s="1"/>
  <c r="C49" i="2" l="1"/>
  <c r="D49" i="2"/>
  <c r="F49" i="2" s="1"/>
  <c r="G49" i="2" s="1"/>
  <c r="C426" i="4"/>
  <c r="D426" i="4" s="1"/>
  <c r="E426" i="4" s="1"/>
  <c r="H49" i="2" l="1"/>
  <c r="C427" i="4"/>
  <c r="D427" i="4" s="1"/>
  <c r="E427" i="4" s="1"/>
  <c r="D50" i="2" l="1"/>
  <c r="F50" i="2" s="1"/>
  <c r="G50" i="2" s="1"/>
  <c r="C50" i="2"/>
  <c r="C428" i="4"/>
  <c r="D428" i="4" s="1"/>
  <c r="E428" i="4" s="1"/>
  <c r="H50" i="2" l="1"/>
  <c r="C429" i="4"/>
  <c r="D429" i="4" s="1"/>
  <c r="E429" i="4" s="1"/>
  <c r="D51" i="2" l="1"/>
  <c r="F51" i="2" s="1"/>
  <c r="G51" i="2" s="1"/>
  <c r="C51" i="2"/>
  <c r="C430" i="4"/>
  <c r="D430" i="4" s="1"/>
  <c r="E430" i="4" s="1"/>
  <c r="H51" i="2" l="1"/>
  <c r="C431" i="4"/>
  <c r="D431" i="4" s="1"/>
  <c r="E431" i="4" s="1"/>
  <c r="D52" i="2" l="1"/>
  <c r="F52" i="2" s="1"/>
  <c r="G52" i="2" s="1"/>
  <c r="H52" i="2"/>
  <c r="C52" i="2"/>
  <c r="C432" i="4"/>
  <c r="D432" i="4" s="1"/>
  <c r="E432" i="4" s="1"/>
  <c r="D53" i="2" l="1"/>
  <c r="F53" i="2" s="1"/>
  <c r="G53" i="2" s="1"/>
  <c r="C53" i="2"/>
  <c r="C433" i="4"/>
  <c r="D433" i="4" s="1"/>
  <c r="E433" i="4" s="1"/>
  <c r="H53" i="2" l="1"/>
  <c r="C434" i="4"/>
  <c r="D434" i="4" s="1"/>
  <c r="E434" i="4" s="1"/>
  <c r="D54" i="2" l="1"/>
  <c r="F54" i="2" s="1"/>
  <c r="G54" i="2" s="1"/>
  <c r="C54" i="2"/>
  <c r="H54" i="2"/>
  <c r="C435" i="4"/>
  <c r="D435" i="4" s="1"/>
  <c r="E435" i="4" s="1"/>
  <c r="C55" i="2" l="1"/>
  <c r="D55" i="2"/>
  <c r="F55" i="2" s="1"/>
  <c r="G55" i="2" s="1"/>
  <c r="C436" i="4"/>
  <c r="D436" i="4" s="1"/>
  <c r="E436" i="4" s="1"/>
  <c r="H55" i="2" l="1"/>
  <c r="C437" i="4"/>
  <c r="D437" i="4" s="1"/>
  <c r="E437" i="4" s="1"/>
  <c r="D56" i="2" l="1"/>
  <c r="F56" i="2" s="1"/>
  <c r="G56" i="2" s="1"/>
  <c r="C56" i="2"/>
  <c r="C438" i="4"/>
  <c r="D438" i="4" s="1"/>
  <c r="E438" i="4" s="1"/>
  <c r="H56" i="2" l="1"/>
  <c r="C439" i="4"/>
  <c r="D439" i="4" s="1"/>
  <c r="E439" i="4" s="1"/>
  <c r="D57" i="2" l="1"/>
  <c r="F57" i="2" s="1"/>
  <c r="G57" i="2" s="1"/>
  <c r="C57" i="2"/>
  <c r="C440" i="4"/>
  <c r="D440" i="4" s="1"/>
  <c r="E440" i="4" s="1"/>
  <c r="H57" i="2" l="1"/>
  <c r="C441" i="4"/>
  <c r="D441" i="4" s="1"/>
  <c r="E441" i="4" s="1"/>
  <c r="C58" i="2" l="1"/>
  <c r="D58" i="2"/>
  <c r="F58" i="2" s="1"/>
  <c r="G58" i="2" s="1"/>
  <c r="C442" i="4"/>
  <c r="D442" i="4" s="1"/>
  <c r="E442" i="4" s="1"/>
  <c r="H58" i="2" l="1"/>
  <c r="C443" i="4"/>
  <c r="D443" i="4" s="1"/>
  <c r="E443" i="4" s="1"/>
  <c r="C59" i="2" l="1"/>
  <c r="D59" i="2"/>
  <c r="F59" i="2" s="1"/>
  <c r="G59" i="2" s="1"/>
  <c r="H59" i="2" s="1"/>
  <c r="C444" i="4"/>
  <c r="D444" i="4" s="1"/>
  <c r="E444" i="4"/>
  <c r="D60" i="2" l="1"/>
  <c r="F60" i="2" s="1"/>
  <c r="G60" i="2" s="1"/>
  <c r="H60" i="2" s="1"/>
  <c r="C60" i="2"/>
  <c r="C445" i="4"/>
  <c r="D445" i="4" s="1"/>
  <c r="E445" i="4" s="1"/>
  <c r="D61" i="2" l="1"/>
  <c r="F61" i="2" s="1"/>
  <c r="G61" i="2" s="1"/>
  <c r="C61" i="2"/>
  <c r="H61" i="2"/>
  <c r="C446" i="4"/>
  <c r="D446" i="4" s="1"/>
  <c r="E446" i="4" s="1"/>
  <c r="C62" i="2" l="1"/>
  <c r="H62" i="2"/>
  <c r="D62" i="2"/>
  <c r="F62" i="2" s="1"/>
  <c r="G62" i="2" s="1"/>
  <c r="C447" i="4"/>
  <c r="D447" i="4" s="1"/>
  <c r="E447" i="4" s="1"/>
  <c r="C63" i="2" l="1"/>
  <c r="D63" i="2"/>
  <c r="F63" i="2" s="1"/>
  <c r="G63" i="2" s="1"/>
  <c r="H63" i="2"/>
  <c r="C448" i="4"/>
  <c r="D448" i="4" s="1"/>
  <c r="E448" i="4" s="1"/>
  <c r="H64" i="2" l="1"/>
  <c r="C64" i="2"/>
  <c r="D64" i="2"/>
  <c r="F64" i="2" s="1"/>
  <c r="G64" i="2" s="1"/>
  <c r="C449" i="4"/>
  <c r="D449" i="4" s="1"/>
  <c r="E449" i="4" s="1"/>
  <c r="H65" i="2" l="1"/>
  <c r="D65" i="2"/>
  <c r="F65" i="2" s="1"/>
  <c r="G65" i="2" s="1"/>
  <c r="C65" i="2"/>
  <c r="C450" i="4"/>
  <c r="D450" i="4" s="1"/>
  <c r="E450" i="4" s="1"/>
  <c r="D66" i="2" l="1"/>
  <c r="F66" i="2" s="1"/>
  <c r="G66" i="2" s="1"/>
  <c r="C66" i="2"/>
  <c r="C451" i="4"/>
  <c r="D451" i="4" s="1"/>
  <c r="E451" i="4" s="1"/>
  <c r="H66" i="2" l="1"/>
  <c r="C452" i="4"/>
  <c r="D452" i="4" s="1"/>
  <c r="E452" i="4" s="1"/>
  <c r="D67" i="2" l="1"/>
  <c r="F67" i="2" s="1"/>
  <c r="G67" i="2" s="1"/>
  <c r="H67" i="2" s="1"/>
  <c r="C67" i="2"/>
  <c r="C453" i="4"/>
  <c r="D453" i="4" s="1"/>
  <c r="E453" i="4" s="1"/>
  <c r="D68" i="2" l="1"/>
  <c r="F68" i="2" s="1"/>
  <c r="G68" i="2" s="1"/>
  <c r="C68" i="2"/>
  <c r="C454" i="4"/>
  <c r="D454" i="4" s="1"/>
  <c r="E454" i="4" s="1"/>
  <c r="H68" i="2" l="1"/>
  <c r="C455" i="4"/>
  <c r="D455" i="4" s="1"/>
  <c r="E455" i="4" s="1"/>
  <c r="H69" i="2" l="1"/>
  <c r="D69" i="2"/>
  <c r="F69" i="2" s="1"/>
  <c r="G69" i="2" s="1"/>
  <c r="C69" i="2"/>
  <c r="C456" i="4"/>
  <c r="D456" i="4" s="1"/>
  <c r="E456" i="4" s="1"/>
  <c r="D70" i="2" l="1"/>
  <c r="F70" i="2" s="1"/>
  <c r="G70" i="2" s="1"/>
  <c r="C70" i="2"/>
  <c r="C457" i="4"/>
  <c r="D457" i="4" s="1"/>
  <c r="E457" i="4" s="1"/>
  <c r="H70" i="2" l="1"/>
  <c r="C458" i="4"/>
  <c r="D458" i="4" s="1"/>
  <c r="E458" i="4" s="1"/>
  <c r="D71" i="2" l="1"/>
  <c r="F71" i="2" s="1"/>
  <c r="G71" i="2" s="1"/>
  <c r="C71" i="2"/>
  <c r="C459" i="4"/>
  <c r="D459" i="4" s="1"/>
  <c r="E459" i="4" s="1"/>
  <c r="H71" i="2" l="1"/>
  <c r="C460" i="4"/>
  <c r="D460" i="4" s="1"/>
  <c r="E460" i="4" s="1"/>
  <c r="C72" i="2" l="1"/>
  <c r="D72" i="2"/>
  <c r="F72" i="2" s="1"/>
  <c r="G72" i="2" s="1"/>
  <c r="H72" i="2" s="1"/>
  <c r="C461" i="4"/>
  <c r="D461" i="4" s="1"/>
  <c r="E461" i="4" s="1"/>
  <c r="C73" i="2" l="1"/>
  <c r="D73" i="2"/>
  <c r="F73" i="2" s="1"/>
  <c r="G73" i="2" s="1"/>
  <c r="H73" i="2" s="1"/>
  <c r="C462" i="4"/>
  <c r="D462" i="4" s="1"/>
  <c r="E462" i="4" s="1"/>
  <c r="D74" i="2" l="1"/>
  <c r="F74" i="2" s="1"/>
  <c r="G74" i="2" s="1"/>
  <c r="C74" i="2"/>
  <c r="H74" i="2"/>
  <c r="C463" i="4"/>
  <c r="D463" i="4" s="1"/>
  <c r="E463" i="4" s="1"/>
  <c r="D75" i="2" l="1"/>
  <c r="F75" i="2" s="1"/>
  <c r="G75" i="2" s="1"/>
  <c r="C75" i="2"/>
  <c r="C464" i="4"/>
  <c r="D464" i="4" s="1"/>
  <c r="E464" i="4" s="1"/>
  <c r="H75" i="2" l="1"/>
  <c r="C465" i="4"/>
  <c r="D465" i="4" s="1"/>
  <c r="E465" i="4" s="1"/>
  <c r="C76" i="2" l="1"/>
  <c r="D76" i="2"/>
  <c r="F76" i="2" s="1"/>
  <c r="G76" i="2" s="1"/>
  <c r="C466" i="4"/>
  <c r="D466" i="4" s="1"/>
  <c r="E466" i="4" s="1"/>
  <c r="H76" i="2" l="1"/>
  <c r="C467" i="4"/>
  <c r="D467" i="4" s="1"/>
  <c r="E467" i="4" s="1"/>
  <c r="C77" i="2" l="1"/>
  <c r="D77" i="2"/>
  <c r="F77" i="2" s="1"/>
  <c r="G77" i="2" s="1"/>
  <c r="C468" i="4"/>
  <c r="D468" i="4" s="1"/>
  <c r="E468" i="4" s="1"/>
  <c r="H77" i="2" l="1"/>
  <c r="C469" i="4"/>
  <c r="D469" i="4" s="1"/>
  <c r="E469" i="4" s="1"/>
  <c r="D78" i="2" l="1"/>
  <c r="F78" i="2" s="1"/>
  <c r="G78" i="2" s="1"/>
  <c r="C78" i="2"/>
  <c r="C470" i="4"/>
  <c r="D470" i="4" s="1"/>
  <c r="E470" i="4"/>
  <c r="H78" i="2" l="1"/>
  <c r="C471" i="4"/>
  <c r="D471" i="4" s="1"/>
  <c r="E471" i="4" s="1"/>
  <c r="C79" i="2" l="1"/>
  <c r="D79" i="2"/>
  <c r="F79" i="2" s="1"/>
  <c r="G79" i="2" s="1"/>
  <c r="H79" i="2"/>
  <c r="C472" i="4"/>
  <c r="D472" i="4" s="1"/>
  <c r="E472" i="4" s="1"/>
  <c r="H80" i="2" l="1"/>
  <c r="C80" i="2"/>
  <c r="D80" i="2"/>
  <c r="F80" i="2" s="1"/>
  <c r="G80" i="2" s="1"/>
  <c r="C473" i="4"/>
  <c r="D473" i="4" s="1"/>
  <c r="E473" i="4" s="1"/>
  <c r="D81" i="2" l="1"/>
  <c r="F81" i="2" s="1"/>
  <c r="G81" i="2" s="1"/>
  <c r="C81" i="2"/>
  <c r="C474" i="4"/>
  <c r="D474" i="4" s="1"/>
  <c r="E474" i="4" s="1"/>
  <c r="H81" i="2" l="1"/>
  <c r="C475" i="4"/>
  <c r="D475" i="4" s="1"/>
  <c r="E475" i="4" s="1"/>
  <c r="D82" i="2" l="1"/>
  <c r="F82" i="2" s="1"/>
  <c r="G82" i="2" s="1"/>
  <c r="C82" i="2"/>
  <c r="H82" i="2"/>
  <c r="C476" i="4"/>
  <c r="D476" i="4" s="1"/>
  <c r="E476" i="4" s="1"/>
  <c r="D83" i="2" l="1"/>
  <c r="F83" i="2" s="1"/>
  <c r="G83" i="2" s="1"/>
  <c r="C83" i="2"/>
  <c r="C477" i="4"/>
  <c r="D477" i="4" s="1"/>
  <c r="E477" i="4" s="1"/>
  <c r="H83" i="2" l="1"/>
  <c r="C478" i="4"/>
  <c r="D478" i="4" s="1"/>
  <c r="E478" i="4" s="1"/>
  <c r="C84" i="2" l="1"/>
  <c r="D84" i="2"/>
  <c r="F84" i="2" s="1"/>
  <c r="G84" i="2" s="1"/>
  <c r="C479" i="4"/>
  <c r="D479" i="4" s="1"/>
  <c r="E479" i="4" s="1"/>
  <c r="H84" i="2" l="1"/>
  <c r="C480" i="4"/>
  <c r="D480" i="4" s="1"/>
  <c r="E480" i="4" s="1"/>
  <c r="C85" i="2" l="1"/>
  <c r="D85" i="2"/>
  <c r="F85" i="2" s="1"/>
  <c r="G85" i="2" s="1"/>
  <c r="C481" i="4"/>
  <c r="D481" i="4" s="1"/>
  <c r="E481" i="4" s="1"/>
  <c r="H85" i="2" l="1"/>
  <c r="C482" i="4"/>
  <c r="D482" i="4" s="1"/>
  <c r="E482" i="4" s="1"/>
  <c r="C86" i="2" l="1"/>
  <c r="D86" i="2"/>
  <c r="F86" i="2" s="1"/>
  <c r="G86" i="2" s="1"/>
  <c r="C483" i="4"/>
  <c r="D483" i="4" s="1"/>
  <c r="E483" i="4" s="1"/>
  <c r="H86" i="2" l="1"/>
  <c r="C484" i="4"/>
  <c r="D484" i="4" s="1"/>
  <c r="E484" i="4" s="1"/>
  <c r="D87" i="2" l="1"/>
  <c r="F87" i="2" s="1"/>
  <c r="G87" i="2" s="1"/>
  <c r="H87" i="2" s="1"/>
  <c r="C87" i="2"/>
  <c r="C485" i="4"/>
  <c r="D485" i="4" s="1"/>
  <c r="E485" i="4" s="1"/>
  <c r="D88" i="2" l="1"/>
  <c r="F88" i="2" s="1"/>
  <c r="G88" i="2" s="1"/>
  <c r="C88" i="2"/>
  <c r="C486" i="4"/>
  <c r="D486" i="4" s="1"/>
  <c r="E486" i="4" s="1"/>
  <c r="H88" i="2" l="1"/>
  <c r="C487" i="4"/>
  <c r="D487" i="4" s="1"/>
  <c r="E487" i="4" s="1"/>
  <c r="C89" i="2" l="1"/>
  <c r="D89" i="2"/>
  <c r="F89" i="2" s="1"/>
  <c r="G89" i="2" s="1"/>
  <c r="C488" i="4"/>
  <c r="D488" i="4" s="1"/>
  <c r="E488" i="4" s="1"/>
  <c r="H89" i="2" l="1"/>
  <c r="C489" i="4"/>
  <c r="D489" i="4" s="1"/>
  <c r="E489" i="4" s="1"/>
  <c r="D90" i="2" l="1"/>
  <c r="F90" i="2" s="1"/>
  <c r="G90" i="2" s="1"/>
  <c r="H90" i="2" s="1"/>
  <c r="C90" i="2"/>
  <c r="C490" i="4"/>
  <c r="D490" i="4" s="1"/>
  <c r="E490" i="4" s="1"/>
  <c r="C91" i="2" l="1"/>
  <c r="D91" i="2"/>
  <c r="F91" i="2" s="1"/>
  <c r="G91" i="2" s="1"/>
  <c r="C491" i="4"/>
  <c r="D491" i="4" s="1"/>
  <c r="E491" i="4" s="1"/>
  <c r="H91" i="2" l="1"/>
  <c r="C492" i="4"/>
  <c r="D492" i="4" s="1"/>
  <c r="E492" i="4" s="1"/>
  <c r="D92" i="2" l="1"/>
  <c r="F92" i="2" s="1"/>
  <c r="G92" i="2" s="1"/>
  <c r="C92" i="2"/>
  <c r="C493" i="4"/>
  <c r="D493" i="4" s="1"/>
  <c r="E493" i="4" s="1"/>
  <c r="H92" i="2" l="1"/>
  <c r="C494" i="4"/>
  <c r="D494" i="4" s="1"/>
  <c r="E494" i="4" s="1"/>
  <c r="H93" i="2" l="1"/>
  <c r="D93" i="2"/>
  <c r="F93" i="2" s="1"/>
  <c r="G93" i="2" s="1"/>
  <c r="C93" i="2"/>
  <c r="C495" i="4"/>
  <c r="D495" i="4" s="1"/>
  <c r="E495" i="4" s="1"/>
  <c r="C94" i="2" l="1"/>
  <c r="D94" i="2"/>
  <c r="F94" i="2" s="1"/>
  <c r="G94" i="2" s="1"/>
  <c r="C496" i="4"/>
  <c r="D496" i="4" s="1"/>
  <c r="E496" i="4" s="1"/>
  <c r="H94" i="2" l="1"/>
  <c r="C497" i="4"/>
  <c r="D497" i="4" s="1"/>
  <c r="E497" i="4" s="1"/>
  <c r="H95" i="2" l="1"/>
  <c r="C95" i="2"/>
  <c r="D95" i="2"/>
  <c r="F95" i="2" s="1"/>
  <c r="G95" i="2" s="1"/>
  <c r="C498" i="4"/>
  <c r="D498" i="4" s="1"/>
  <c r="E498" i="4" s="1"/>
  <c r="C96" i="2" l="1"/>
  <c r="D96" i="2"/>
  <c r="F96" i="2" s="1"/>
  <c r="G96" i="2" s="1"/>
  <c r="C499" i="4"/>
  <c r="D499" i="4" s="1"/>
  <c r="E499" i="4" s="1"/>
  <c r="H96" i="2" l="1"/>
  <c r="C500" i="4"/>
  <c r="D500" i="4" s="1"/>
  <c r="E500" i="4" s="1"/>
  <c r="C97" i="2" l="1"/>
  <c r="D97" i="2"/>
  <c r="F97" i="2" s="1"/>
  <c r="G97" i="2" s="1"/>
  <c r="C501" i="4"/>
  <c r="D501" i="4" s="1"/>
  <c r="E501" i="4" s="1"/>
  <c r="H97" i="2" l="1"/>
  <c r="C502" i="4"/>
  <c r="D502" i="4" s="1"/>
  <c r="E502" i="4" s="1"/>
  <c r="D98" i="2" l="1"/>
  <c r="F98" i="2" s="1"/>
  <c r="G98" i="2" s="1"/>
  <c r="C98" i="2"/>
  <c r="C503" i="4"/>
  <c r="D503" i="4" s="1"/>
  <c r="E503" i="4" s="1"/>
  <c r="H98" i="2" l="1"/>
  <c r="C504" i="4"/>
  <c r="D504" i="4" s="1"/>
  <c r="E504" i="4" s="1"/>
  <c r="C99" i="2" l="1"/>
  <c r="D99" i="2"/>
  <c r="F99" i="2" s="1"/>
  <c r="G99" i="2" s="1"/>
  <c r="C505" i="4"/>
  <c r="D505" i="4" s="1"/>
  <c r="E505" i="4" s="1"/>
  <c r="H99" i="2" l="1"/>
  <c r="C506" i="4"/>
  <c r="D506" i="4" s="1"/>
  <c r="E506" i="4" s="1"/>
  <c r="D100" i="2" l="1"/>
  <c r="F100" i="2" s="1"/>
  <c r="G100" i="2" s="1"/>
  <c r="C100" i="2"/>
  <c r="H100" i="2"/>
  <c r="C507" i="4"/>
  <c r="D507" i="4" s="1"/>
  <c r="E507" i="4" s="1"/>
  <c r="D101" i="2" l="1"/>
  <c r="F101" i="2" s="1"/>
  <c r="G101" i="2" s="1"/>
  <c r="C101" i="2"/>
  <c r="C508" i="4"/>
  <c r="D508" i="4" s="1"/>
  <c r="E508" i="4" s="1"/>
  <c r="H101" i="2" l="1"/>
  <c r="C509" i="4"/>
  <c r="D509" i="4" s="1"/>
  <c r="E509" i="4" s="1"/>
  <c r="D102" i="2" l="1"/>
  <c r="F102" i="2" s="1"/>
  <c r="G102" i="2" s="1"/>
  <c r="C102" i="2"/>
  <c r="C510" i="4"/>
  <c r="D510" i="4" s="1"/>
  <c r="E510" i="4" s="1"/>
  <c r="H102" i="2" l="1"/>
  <c r="C511" i="4"/>
  <c r="D511" i="4" s="1"/>
  <c r="E511" i="4" s="1"/>
  <c r="D103" i="2" l="1"/>
  <c r="F103" i="2" s="1"/>
  <c r="G103" i="2" s="1"/>
  <c r="C103" i="2"/>
  <c r="C512" i="4"/>
  <c r="D512" i="4" s="1"/>
  <c r="E512" i="4" s="1"/>
  <c r="H103" i="2" l="1"/>
  <c r="C513" i="4"/>
  <c r="D513" i="4" s="1"/>
  <c r="E513" i="4" s="1"/>
  <c r="C104" i="2" l="1"/>
  <c r="D104" i="2"/>
  <c r="F104" i="2" s="1"/>
  <c r="G104" i="2" s="1"/>
  <c r="C514" i="4"/>
  <c r="D514" i="4" s="1"/>
  <c r="E514" i="4" s="1"/>
  <c r="H104" i="2" l="1"/>
  <c r="C515" i="4"/>
  <c r="D515" i="4" s="1"/>
  <c r="E515" i="4" s="1"/>
  <c r="C105" i="2" l="1"/>
  <c r="D105" i="2"/>
  <c r="F105" i="2" s="1"/>
  <c r="G105" i="2" s="1"/>
  <c r="C516" i="4"/>
  <c r="D516" i="4" s="1"/>
  <c r="E516" i="4" s="1"/>
  <c r="H105" i="2" l="1"/>
  <c r="C517" i="4"/>
  <c r="D517" i="4" s="1"/>
  <c r="E517" i="4" s="1"/>
  <c r="C106" i="2" l="1"/>
  <c r="D106" i="2"/>
  <c r="F106" i="2" s="1"/>
  <c r="G106" i="2" s="1"/>
  <c r="C518" i="4"/>
  <c r="D518" i="4" s="1"/>
  <c r="E518" i="4" s="1"/>
  <c r="H106" i="2" l="1"/>
  <c r="C519" i="4"/>
  <c r="D519" i="4" s="1"/>
  <c r="E519" i="4" s="1"/>
  <c r="D107" i="2" l="1"/>
  <c r="F107" i="2" s="1"/>
  <c r="G107" i="2" s="1"/>
  <c r="H107" i="2" s="1"/>
  <c r="C107" i="2"/>
  <c r="C520" i="4"/>
  <c r="D520" i="4" s="1"/>
  <c r="E520" i="4"/>
  <c r="C108" i="2" l="1"/>
  <c r="D108" i="2"/>
  <c r="F108" i="2" s="1"/>
  <c r="G108" i="2" s="1"/>
  <c r="C521" i="4"/>
  <c r="D521" i="4" s="1"/>
  <c r="E521" i="4" s="1"/>
  <c r="H108" i="2" l="1"/>
  <c r="C522" i="4"/>
  <c r="D522" i="4" s="1"/>
  <c r="E522" i="4" s="1"/>
  <c r="C109" i="2" l="1"/>
  <c r="D109" i="2"/>
  <c r="F109" i="2" s="1"/>
  <c r="G109" i="2" s="1"/>
  <c r="C523" i="4"/>
  <c r="D523" i="4" s="1"/>
  <c r="E523" i="4" s="1"/>
  <c r="H109" i="2" l="1"/>
  <c r="C524" i="4"/>
  <c r="D524" i="4" s="1"/>
  <c r="E524" i="4" s="1"/>
  <c r="D110" i="2" l="1"/>
  <c r="F110" i="2" s="1"/>
  <c r="G110" i="2" s="1"/>
  <c r="H110" i="2"/>
  <c r="B8" i="2" s="1"/>
  <c r="C29" i="1" s="1"/>
  <c r="C31" i="1" s="1"/>
  <c r="C110" i="2"/>
  <c r="C525" i="4"/>
  <c r="D525" i="4" s="1"/>
  <c r="E525" i="4" s="1"/>
  <c r="C526" i="4" l="1"/>
  <c r="D526" i="4" s="1"/>
  <c r="E526" i="4"/>
  <c r="C527" i="4" l="1"/>
  <c r="D527" i="4" s="1"/>
  <c r="E527" i="4" s="1"/>
  <c r="C528" i="4" l="1"/>
  <c r="D528" i="4" s="1"/>
  <c r="E528" i="4" s="1"/>
  <c r="C529" i="4" l="1"/>
  <c r="D529" i="4" s="1"/>
  <c r="E529" i="4" s="1"/>
  <c r="C530" i="4" l="1"/>
  <c r="D530" i="4" s="1"/>
  <c r="E530" i="4" s="1"/>
  <c r="C531" i="4" l="1"/>
  <c r="D531" i="4" s="1"/>
  <c r="E531" i="4" s="1"/>
  <c r="C532" i="4" l="1"/>
  <c r="D532" i="4" s="1"/>
  <c r="E532" i="4" s="1"/>
  <c r="C533" i="4" l="1"/>
  <c r="D533" i="4" s="1"/>
  <c r="E533" i="4"/>
  <c r="C534" i="4" l="1"/>
  <c r="D534" i="4" s="1"/>
  <c r="E534" i="4" s="1"/>
  <c r="C535" i="4" l="1"/>
  <c r="D535" i="4" s="1"/>
  <c r="E535" i="4"/>
  <c r="C536" i="4" l="1"/>
  <c r="D536" i="4" s="1"/>
  <c r="E536" i="4" s="1"/>
  <c r="C537" i="4" l="1"/>
  <c r="D537" i="4" s="1"/>
  <c r="E537" i="4"/>
  <c r="C538" i="4" l="1"/>
  <c r="D538" i="4" s="1"/>
  <c r="E538" i="4" s="1"/>
  <c r="C539" i="4" l="1"/>
  <c r="D539" i="4" s="1"/>
  <c r="E539" i="4" s="1"/>
  <c r="C540" i="4" l="1"/>
  <c r="D540" i="4" s="1"/>
  <c r="E540" i="4" s="1"/>
  <c r="C541" i="4" l="1"/>
  <c r="D541" i="4" s="1"/>
  <c r="E541" i="4" s="1"/>
  <c r="C542" i="4" l="1"/>
  <c r="D542" i="4" s="1"/>
  <c r="E542" i="4" s="1"/>
  <c r="C543" i="4" l="1"/>
  <c r="D543" i="4" s="1"/>
  <c r="E543" i="4" s="1"/>
  <c r="C544" i="4" l="1"/>
  <c r="D544" i="4" s="1"/>
  <c r="E544" i="4" s="1"/>
  <c r="C545" i="4" l="1"/>
  <c r="D545" i="4" s="1"/>
  <c r="E545" i="4" s="1"/>
  <c r="C546" i="4" l="1"/>
  <c r="D546" i="4" s="1"/>
  <c r="E546" i="4" s="1"/>
  <c r="C547" i="4" l="1"/>
  <c r="D547" i="4" s="1"/>
  <c r="E547" i="4" s="1"/>
  <c r="C548" i="4" l="1"/>
  <c r="D548" i="4" s="1"/>
  <c r="E548" i="4" s="1"/>
  <c r="C549" i="4" l="1"/>
  <c r="D549" i="4" s="1"/>
  <c r="E549" i="4" s="1"/>
  <c r="C550" i="4" l="1"/>
  <c r="D550" i="4" s="1"/>
  <c r="E550" i="4"/>
  <c r="C551" i="4" l="1"/>
  <c r="D551" i="4" s="1"/>
  <c r="E551" i="4" s="1"/>
  <c r="C552" i="4" l="1"/>
  <c r="D552" i="4" s="1"/>
  <c r="E552" i="4"/>
  <c r="C553" i="4" l="1"/>
  <c r="D553" i="4" s="1"/>
  <c r="E553" i="4" s="1"/>
  <c r="C554" i="4" l="1"/>
  <c r="D554" i="4" s="1"/>
  <c r="E554" i="4" s="1"/>
  <c r="C555" i="4" l="1"/>
  <c r="D555" i="4" s="1"/>
  <c r="E555" i="4"/>
  <c r="C556" i="4" l="1"/>
  <c r="D556" i="4" s="1"/>
  <c r="E556" i="4"/>
  <c r="C557" i="4" l="1"/>
  <c r="D557" i="4" s="1"/>
  <c r="E557" i="4" s="1"/>
  <c r="C558" i="4" l="1"/>
  <c r="D558" i="4" s="1"/>
  <c r="E558" i="4" s="1"/>
  <c r="C559" i="4" l="1"/>
  <c r="D559" i="4" s="1"/>
  <c r="E559" i="4" s="1"/>
  <c r="C560" i="4" l="1"/>
  <c r="D560" i="4" s="1"/>
  <c r="E560" i="4" s="1"/>
  <c r="C561" i="4" l="1"/>
  <c r="D561" i="4" s="1"/>
  <c r="E561" i="4"/>
  <c r="C562" i="4" l="1"/>
  <c r="D562" i="4" s="1"/>
  <c r="E562" i="4" s="1"/>
  <c r="C563" i="4" l="1"/>
  <c r="D563" i="4" s="1"/>
  <c r="E563" i="4" s="1"/>
  <c r="C564" i="4" l="1"/>
  <c r="D564" i="4" s="1"/>
  <c r="E564" i="4" s="1"/>
  <c r="C565" i="4" l="1"/>
  <c r="D565" i="4" s="1"/>
  <c r="E565" i="4"/>
  <c r="C566" i="4" l="1"/>
  <c r="D566" i="4" s="1"/>
  <c r="E566" i="4" s="1"/>
  <c r="C567" i="4" l="1"/>
  <c r="D567" i="4" s="1"/>
  <c r="E567" i="4" s="1"/>
  <c r="C568" i="4" l="1"/>
  <c r="D568" i="4" s="1"/>
  <c r="E568" i="4" s="1"/>
  <c r="C569" i="4" l="1"/>
  <c r="D569" i="4" s="1"/>
  <c r="E569" i="4" s="1"/>
  <c r="C570" i="4" l="1"/>
  <c r="D570" i="4" s="1"/>
  <c r="E570" i="4" s="1"/>
  <c r="C571" i="4" l="1"/>
  <c r="D571" i="4" s="1"/>
  <c r="E571" i="4" s="1"/>
  <c r="C572" i="4" l="1"/>
  <c r="D572" i="4" s="1"/>
  <c r="E572" i="4" s="1"/>
  <c r="C573" i="4" l="1"/>
  <c r="D573" i="4" s="1"/>
  <c r="E573" i="4" s="1"/>
  <c r="C574" i="4" l="1"/>
  <c r="D574" i="4" s="1"/>
  <c r="E574" i="4"/>
  <c r="C575" i="4" l="1"/>
  <c r="D575" i="4" s="1"/>
  <c r="E575" i="4" s="1"/>
  <c r="C576" i="4" l="1"/>
  <c r="D576" i="4" s="1"/>
  <c r="E576" i="4" s="1"/>
  <c r="C577" i="4" l="1"/>
  <c r="D577" i="4" s="1"/>
  <c r="E577" i="4" s="1"/>
  <c r="C578" i="4" l="1"/>
  <c r="D578" i="4" s="1"/>
  <c r="E578" i="4" s="1"/>
  <c r="C579" i="4" l="1"/>
  <c r="D579" i="4" s="1"/>
  <c r="E579" i="4" s="1"/>
  <c r="C580" i="4" l="1"/>
  <c r="D580" i="4" s="1"/>
  <c r="E580" i="4" s="1"/>
  <c r="C581" i="4" l="1"/>
  <c r="D581" i="4" s="1"/>
  <c r="E581" i="4" s="1"/>
  <c r="C582" i="4" l="1"/>
  <c r="D582" i="4" s="1"/>
  <c r="E582" i="4" s="1"/>
  <c r="C583" i="4" l="1"/>
  <c r="D583" i="4" s="1"/>
  <c r="E583" i="4" s="1"/>
  <c r="C584" i="4" l="1"/>
  <c r="D584" i="4" s="1"/>
  <c r="E584" i="4" s="1"/>
  <c r="C585" i="4" l="1"/>
  <c r="D585" i="4" s="1"/>
  <c r="E585" i="4"/>
  <c r="C586" i="4" l="1"/>
  <c r="D586" i="4" s="1"/>
  <c r="E586" i="4" s="1"/>
  <c r="C587" i="4" l="1"/>
  <c r="D587" i="4" s="1"/>
  <c r="E587" i="4"/>
  <c r="C588" i="4" l="1"/>
  <c r="D588" i="4" s="1"/>
  <c r="E588" i="4" s="1"/>
  <c r="C589" i="4" l="1"/>
  <c r="D589" i="4" s="1"/>
  <c r="E589" i="4" s="1"/>
  <c r="C590" i="4" l="1"/>
  <c r="D590" i="4" s="1"/>
  <c r="E590" i="4" s="1"/>
  <c r="C591" i="4" l="1"/>
  <c r="D591" i="4" s="1"/>
  <c r="E591" i="4" s="1"/>
  <c r="C592" i="4" l="1"/>
  <c r="D592" i="4" s="1"/>
  <c r="E592" i="4" s="1"/>
  <c r="C593" i="4" l="1"/>
  <c r="D593" i="4" s="1"/>
  <c r="E593" i="4" s="1"/>
  <c r="C594" i="4" l="1"/>
  <c r="D594" i="4" s="1"/>
  <c r="E594" i="4" s="1"/>
  <c r="C595" i="4" l="1"/>
  <c r="D595" i="4" s="1"/>
  <c r="E595" i="4" s="1"/>
  <c r="C596" i="4" l="1"/>
  <c r="D596" i="4" s="1"/>
  <c r="E596" i="4"/>
  <c r="C597" i="4" l="1"/>
  <c r="D597" i="4" s="1"/>
  <c r="E597" i="4" s="1"/>
  <c r="C598" i="4" l="1"/>
  <c r="D598" i="4" s="1"/>
  <c r="E598" i="4"/>
  <c r="C599" i="4" l="1"/>
  <c r="D599" i="4" s="1"/>
  <c r="E599" i="4" s="1"/>
  <c r="C600" i="4" l="1"/>
  <c r="D600" i="4" s="1"/>
  <c r="E600" i="4" s="1"/>
  <c r="C601" i="4" l="1"/>
  <c r="D601" i="4" s="1"/>
  <c r="E601" i="4" s="1"/>
  <c r="C602" i="4" l="1"/>
  <c r="D602" i="4" s="1"/>
  <c r="E602" i="4" s="1"/>
  <c r="C603" i="4" l="1"/>
  <c r="D603" i="4" s="1"/>
  <c r="E603" i="4" s="1"/>
  <c r="C604" i="4" l="1"/>
  <c r="D604" i="4" s="1"/>
  <c r="E604" i="4" s="1"/>
  <c r="C605" i="4" l="1"/>
  <c r="D605" i="4" s="1"/>
  <c r="E605" i="4" s="1"/>
  <c r="C606" i="4" l="1"/>
  <c r="D606" i="4" s="1"/>
  <c r="E606" i="4" s="1"/>
  <c r="C607" i="4" l="1"/>
  <c r="D607" i="4" s="1"/>
  <c r="E607" i="4" s="1"/>
  <c r="C608" i="4" l="1"/>
  <c r="D608" i="4" s="1"/>
  <c r="E608" i="4" s="1"/>
  <c r="C609" i="4" l="1"/>
  <c r="D609" i="4" s="1"/>
  <c r="E609" i="4"/>
  <c r="C610" i="4" l="1"/>
  <c r="D610" i="4" s="1"/>
  <c r="E610" i="4" s="1"/>
  <c r="C611" i="4" l="1"/>
  <c r="D611" i="4" s="1"/>
  <c r="E611" i="4" s="1"/>
  <c r="C612" i="4" l="1"/>
  <c r="D612" i="4" s="1"/>
  <c r="E612" i="4" s="1"/>
  <c r="B9" i="4" s="1"/>
  <c r="C11" i="4" l="1"/>
  <c r="B25" i="1"/>
  <c r="B31" i="1" s="1"/>
  <c r="B10" i="4" l="1"/>
  <c r="B11" i="4" s="1"/>
  <c r="B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Maz-Finanzbildung</author>
  </authors>
  <commentList>
    <comment ref="B13" authorId="0" shapeId="0" xr:uid="{58BF9334-402C-40BC-89AD-78C56E8B7E17}">
      <text>
        <r>
          <rPr>
            <b/>
            <sz val="9"/>
            <color indexed="81"/>
            <rFont val="Segoe UI"/>
            <charset val="1"/>
          </rPr>
          <t>Maz-Finanzbildung:</t>
        </r>
        <r>
          <rPr>
            <sz val="9"/>
            <color indexed="81"/>
            <rFont val="Segoe UI"/>
            <charset val="1"/>
          </rPr>
          <t xml:space="preserve">
Taste dich an die Laufzeit heran, bis keine Restschulden vom Darlehen vorhanden sind!</t>
        </r>
      </text>
    </comment>
    <comment ref="C22" authorId="0" shapeId="0" xr:uid="{8D61099E-B30D-492B-A617-6B2EE342178C}">
      <text>
        <r>
          <rPr>
            <b/>
            <sz val="9"/>
            <color indexed="81"/>
            <rFont val="Segoe UI"/>
            <family val="2"/>
          </rPr>
          <t>Maz-Finanzbildung: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Segoe UI"/>
            <family val="2"/>
          </rPr>
          <t>Freibeträge stand 2025:
Verheiratet = 2.000 €/Jahr
Ledige = 1.000 €/Jahr
Kinder = 1.000 €/Jahr</t>
        </r>
      </text>
    </comment>
    <comment ref="C23" authorId="0" shapeId="0" xr:uid="{71C8E4BC-C896-49E5-93D1-1E57A9D77544}">
      <text>
        <r>
          <rPr>
            <b/>
            <sz val="9"/>
            <color indexed="81"/>
            <rFont val="Segoe UI"/>
            <family val="2"/>
          </rPr>
          <t>Maz-Finanzbildung: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0"/>
            <color indexed="81"/>
            <rFont val="Segoe UI"/>
            <family val="2"/>
          </rPr>
          <t>Kapitalertragssteuer+Soli stand 2025 
Standard = 26,375 %
Bei Aktienanteil &gt; 51 % = 18,46 %</t>
        </r>
      </text>
    </comment>
  </commentList>
</comments>
</file>

<file path=xl/sharedStrings.xml><?xml version="1.0" encoding="utf-8"?>
<sst xmlns="http://schemas.openxmlformats.org/spreadsheetml/2006/main" count="80" uniqueCount="61">
  <si>
    <t>Kaufpreis der Immobilie</t>
  </si>
  <si>
    <t>—</t>
  </si>
  <si>
    <t>Darlehensbetrag</t>
  </si>
  <si>
    <t>Zinssatz (Kredit)</t>
  </si>
  <si>
    <t>Tilgung</t>
  </si>
  <si>
    <t>Monatliche Kreditrate</t>
  </si>
  <si>
    <t>Monatliche Kaltmiete</t>
  </si>
  <si>
    <t>Monatliche Instandhaltungskosten</t>
  </si>
  <si>
    <t>Monatliche ETF-Sparrate</t>
  </si>
  <si>
    <t>Gesamtausgaben pro Monat</t>
  </si>
  <si>
    <t>Preissteigerungsrate Kaltmiete</t>
  </si>
  <si>
    <t xml:space="preserve">Wertsteigerung Immobilie pro Jahr </t>
  </si>
  <si>
    <t>Endkapital</t>
  </si>
  <si>
    <t>Eingabefelder</t>
  </si>
  <si>
    <t>Einmalige Einlage (€):</t>
  </si>
  <si>
    <t>Monatliche Einzahlung (€):</t>
  </si>
  <si>
    <t>Laufzeit (Jahre):</t>
  </si>
  <si>
    <t>Durchschnittliche jährliche Rendite (%):</t>
  </si>
  <si>
    <t>Steuerfreibetrag (€):</t>
  </si>
  <si>
    <t>Kapitalertragsteuer (%):</t>
  </si>
  <si>
    <t>Jahr</t>
  </si>
  <si>
    <t>Freibetrag (€)</t>
  </si>
  <si>
    <t>Steuerpflichtiger Gewinn (€)</t>
  </si>
  <si>
    <t>Steuer (€)</t>
  </si>
  <si>
    <t>Eigenkapital / Einzahlung ETF</t>
  </si>
  <si>
    <t>Freibetrag auf Kapitalerträge pro Jahr</t>
  </si>
  <si>
    <t>Einzahlung (€)</t>
  </si>
  <si>
    <t>Gesamteinzahlung (€)</t>
  </si>
  <si>
    <t>Zinsgewinn (€)</t>
  </si>
  <si>
    <t>Endwert (netto) (€)</t>
  </si>
  <si>
    <t>Jährliche Rendite ETF</t>
  </si>
  <si>
    <t>Miete + ETF-Sparen</t>
  </si>
  <si>
    <t>Eingabedaten</t>
  </si>
  <si>
    <t>Darlehenssumme</t>
  </si>
  <si>
    <t>Finanzierungs-Zins (%)</t>
  </si>
  <si>
    <t>Tilgungs-Zins (%)</t>
  </si>
  <si>
    <t>Finanzierungszeit (Jahre)</t>
  </si>
  <si>
    <t>Berechnete Werte</t>
  </si>
  <si>
    <t>Monatliche Rate (Annuität)</t>
  </si>
  <si>
    <t>Restschuld nach Finanzierungszeit</t>
  </si>
  <si>
    <t>Monate bis vollständige Tilgung</t>
  </si>
  <si>
    <t>Anzahl Jahre bis zur vollständigen Tilgung des Darlehens</t>
  </si>
  <si>
    <t>Monat</t>
  </si>
  <si>
    <t>Monatsrate</t>
  </si>
  <si>
    <t>Zinsanteil</t>
  </si>
  <si>
    <t>Tilgungsanteil</t>
  </si>
  <si>
    <t>Restschuld</t>
  </si>
  <si>
    <t>Restlaufzeit Darlehen in Jahren</t>
  </si>
  <si>
    <t>Immobilienkauf</t>
  </si>
  <si>
    <t>!! Eingabe max. 50 Jahre !!</t>
  </si>
  <si>
    <t>Restschulden Darlehen nach Laufzeit</t>
  </si>
  <si>
    <t>Instandhaltungskosten nach Laufzeit</t>
  </si>
  <si>
    <t>Gesamte Kaltmiete nach Laufzeit</t>
  </si>
  <si>
    <t>ETF-Guthaben nach Laufzeit (nach Steuern)</t>
  </si>
  <si>
    <t>Wert der Immobilie nach Laufzeit</t>
  </si>
  <si>
    <t>Nettovermögen nach Laufzeit</t>
  </si>
  <si>
    <t>Gesamteinzahlungen nach Laufzeit</t>
  </si>
  <si>
    <t>Gesamtzahlungen Kredit nach Laufzeit</t>
  </si>
  <si>
    <t>Laufzeit in Jahre: Kredit/ Mietdauer / ETF-Sparen</t>
  </si>
  <si>
    <r>
      <rPr>
        <b/>
        <sz val="11"/>
        <color theme="1"/>
        <rFont val="Aptos Narrow"/>
        <family val="2"/>
        <scheme val="minor"/>
      </rPr>
      <t>"Kaufen oder Mieten? – Vermögensaufbau im Vergleich"</t>
    </r>
    <r>
      <rPr>
        <sz val="11"/>
        <color theme="1"/>
        <rFont val="Aptos Narrow"/>
        <family val="2"/>
        <scheme val="minor"/>
      </rPr>
      <t xml:space="preserve">
Diese Berechnung vergleicht den Vermögensaufbau durch Immobilienkauf mit dem Mieten und Investieren in ETFs. Sie simuliert die langfristigen finanziellen Auswirkungen beider Optionen und hilft bei der optimalen Entscheidung.</t>
    </r>
  </si>
  <si>
    <t>Steuersatz auf Kapitalerträge inkl. Soli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</si>
</sst>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%"/>
    <numFmt numFmtId="165" formatCode="0.000%"/>
    <numFmt numFmtId="166" formatCode="#,##0.00_ ;\-#,##0.00\ "/>
    <numFmt numFmtId="167" formatCode="0.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indexed="81"/>
      <name val="Segoe UI"/>
      <family val="2"/>
    </font>
    <font>
      <b/>
      <sz val="11"/>
      <color theme="1"/>
      <name val="Aptos Narrow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44" fontId="0" fillId="3" borderId="0" xfId="2" applyFont="1" applyFill="1"/>
    <xf numFmtId="0" fontId="2" fillId="3" borderId="0" xfId="0" applyFont="1" applyFill="1" applyAlignment="1">
      <alignment horizontal="center"/>
    </xf>
    <xf numFmtId="0" fontId="4" fillId="3" borderId="0" xfId="0" applyFont="1" applyFill="1"/>
    <xf numFmtId="0" fontId="6" fillId="3" borderId="0" xfId="0" applyFont="1" applyFill="1"/>
    <xf numFmtId="6" fontId="6" fillId="3" borderId="0" xfId="0" applyNumberFormat="1" applyFont="1" applyFill="1"/>
    <xf numFmtId="43" fontId="6" fillId="3" borderId="0" xfId="3" applyFont="1" applyFill="1"/>
    <xf numFmtId="44" fontId="4" fillId="3" borderId="0" xfId="2" applyFont="1" applyFill="1"/>
    <xf numFmtId="0" fontId="7" fillId="3" borderId="0" xfId="0" applyFont="1" applyFill="1"/>
    <xf numFmtId="6" fontId="6" fillId="3" borderId="0" xfId="2" applyNumberFormat="1" applyFont="1" applyFill="1"/>
    <xf numFmtId="2" fontId="6" fillId="3" borderId="0" xfId="0" applyNumberFormat="1" applyFont="1" applyFill="1"/>
    <xf numFmtId="44" fontId="6" fillId="3" borderId="0" xfId="2" applyFont="1" applyFill="1"/>
    <xf numFmtId="0" fontId="8" fillId="3" borderId="0" xfId="0" applyFont="1" applyFill="1"/>
    <xf numFmtId="0" fontId="8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6" fontId="6" fillId="3" borderId="0" xfId="2" applyNumberFormat="1" applyFont="1" applyFill="1"/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0" fillId="0" borderId="29" xfId="0" applyBorder="1"/>
    <xf numFmtId="0" fontId="0" fillId="0" borderId="31" xfId="0" applyBorder="1"/>
    <xf numFmtId="0" fontId="8" fillId="0" borderId="5" xfId="0" applyFont="1" applyBorder="1" applyAlignment="1">
      <alignment vertical="center" wrapText="1"/>
    </xf>
    <xf numFmtId="6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6" fontId="7" fillId="2" borderId="34" xfId="0" applyNumberFormat="1" applyFont="1" applyFill="1" applyBorder="1" applyAlignment="1" applyProtection="1">
      <alignment horizontal="center" vertical="center" wrapText="1"/>
      <protection locked="0"/>
    </xf>
    <xf numFmtId="6" fontId="7" fillId="2" borderId="35" xfId="0" applyNumberFormat="1" applyFont="1" applyFill="1" applyBorder="1" applyAlignment="1" applyProtection="1">
      <alignment horizontal="center" vertical="center" wrapText="1"/>
      <protection locked="0"/>
    </xf>
    <xf numFmtId="6" fontId="8" fillId="0" borderId="34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64" fontId="7" fillId="2" borderId="3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vertical="center" wrapText="1"/>
    </xf>
    <xf numFmtId="164" fontId="7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6" fontId="8" fillId="0" borderId="2" xfId="0" applyNumberFormat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164" fontId="7" fillId="2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>
      <alignment vertical="center" wrapText="1"/>
    </xf>
    <xf numFmtId="6" fontId="8" fillId="5" borderId="3" xfId="0" applyNumberFormat="1" applyFont="1" applyFill="1" applyBorder="1" applyAlignment="1">
      <alignment horizontal="center" vertical="center" wrapText="1"/>
    </xf>
    <xf numFmtId="6" fontId="8" fillId="5" borderId="8" xfId="0" applyNumberFormat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7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>
      <alignment vertical="center" wrapText="1"/>
    </xf>
    <xf numFmtId="6" fontId="8" fillId="0" borderId="4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7" fontId="8" fillId="0" borderId="24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67" fontId="8" fillId="0" borderId="27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6" fontId="8" fillId="0" borderId="35" xfId="0" applyNumberFormat="1" applyFont="1" applyBorder="1" applyAlignment="1">
      <alignment horizontal="center" vertical="center" wrapText="1"/>
    </xf>
    <xf numFmtId="6" fontId="8" fillId="0" borderId="36" xfId="0" applyNumberFormat="1" applyFont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 wrapText="1"/>
    </xf>
    <xf numFmtId="6" fontId="7" fillId="4" borderId="14" xfId="0" applyNumberFormat="1" applyFont="1" applyFill="1" applyBorder="1" applyAlignment="1">
      <alignment horizontal="center" vertical="center" wrapText="1"/>
    </xf>
    <xf numFmtId="6" fontId="7" fillId="4" borderId="15" xfId="0" applyNumberFormat="1" applyFont="1" applyFill="1" applyBorder="1" applyAlignment="1">
      <alignment horizontal="center" vertical="center" wrapText="1"/>
    </xf>
    <xf numFmtId="6" fontId="8" fillId="0" borderId="10" xfId="0" applyNumberFormat="1" applyFont="1" applyBorder="1" applyAlignment="1">
      <alignment horizontal="center" vertical="center" wrapText="1"/>
    </xf>
    <xf numFmtId="6" fontId="8" fillId="0" borderId="11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6" fillId="0" borderId="0" xfId="0" applyFont="1"/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4">
    <cellStyle name="Komma" xfId="3" builtinId="3"/>
    <cellStyle name="Prozent" xfId="1" builtinId="5"/>
    <cellStyle name="Standard" xfId="0" builtinId="0"/>
    <cellStyle name="Währung" xfId="2" builtinId="4"/>
  </cellStyles>
  <dxfs count="1">
    <dxf>
      <fill>
        <gradientFill>
          <stop position="0">
            <color theme="0"/>
          </stop>
          <stop position="1">
            <color rgb="FFFF7C80"/>
          </stop>
        </gradientFill>
      </fill>
    </dxf>
  </dxfs>
  <tableStyles count="0" defaultTableStyle="TableStyleMedium2" defaultPivotStyle="PivotStyleLight16"/>
  <colors>
    <mruColors>
      <color rgb="FFFF7C80"/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772583</xdr:colOff>
      <xdr:row>1</xdr:row>
      <xdr:rowOff>53356</xdr:rowOff>
    </xdr:from>
    <xdr:to>
      <xdr:col>0</xdr:col>
      <xdr:colOff>2834344</xdr:colOff>
      <xdr:row>5</xdr:row>
      <xdr:rowOff>146731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404BB99-3BAF-E23F-4518-5DCBF6166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8125" y="799481"/>
          <a:ext cx="2061761" cy="834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2260600</xdr:colOff>
      <xdr:row>1</xdr:row>
      <xdr:rowOff>25400</xdr:rowOff>
    </xdr:from>
    <xdr:to>
      <xdr:col>4</xdr:col>
      <xdr:colOff>2341162</xdr:colOff>
      <xdr:row>6</xdr:row>
      <xdr:rowOff>10611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184FBDE-47DB-4604-A0DD-07327F1D9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06150" y="228600"/>
          <a:ext cx="2474512" cy="10012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596900</xdr:colOff>
      <xdr:row>1</xdr:row>
      <xdr:rowOff>50800</xdr:rowOff>
    </xdr:from>
    <xdr:to>
      <xdr:col>8</xdr:col>
      <xdr:colOff>29762</xdr:colOff>
      <xdr:row>6</xdr:row>
      <xdr:rowOff>36011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29736F7-C2B6-41AD-ACB9-79CF3BE79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9800" y="254000"/>
          <a:ext cx="2474512" cy="1001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58F13-F7E8-4625-8E5F-42726B5DE713}">
  <dimension ref="A1:C32"/>
  <sheetViews>
    <sheetView showGridLines="0" tabSelected="1" zoomScaleNormal="100" zoomScaleSheetLayoutView="100" workbookViewId="0">
      <selection activeCell="C23" sqref="C23"/>
    </sheetView>
  </sheetViews>
  <sheetFormatPr baseColWidth="10" defaultRowHeight="14.5" x14ac:dyDescent="0.35"/>
  <cols>
    <col min="1" max="1" width="45.54296875" customWidth="1"/>
    <col min="2" max="3" width="28.6328125" style="1" customWidth="1"/>
    <col min="8" max="8" width="18.36328125" customWidth="1"/>
  </cols>
  <sheetData>
    <row r="1" spans="1:3" ht="15" thickBot="1" x14ac:dyDescent="0.4"/>
    <row r="2" spans="1:3" x14ac:dyDescent="0.35">
      <c r="A2" s="23"/>
      <c r="B2" s="68" t="s">
        <v>59</v>
      </c>
      <c r="C2" s="69"/>
    </row>
    <row r="3" spans="1:3" x14ac:dyDescent="0.35">
      <c r="A3" s="24"/>
      <c r="B3" s="70"/>
      <c r="C3" s="71"/>
    </row>
    <row r="4" spans="1:3" x14ac:dyDescent="0.35">
      <c r="A4" s="24"/>
      <c r="B4" s="70"/>
      <c r="C4" s="71"/>
    </row>
    <row r="5" spans="1:3" x14ac:dyDescent="0.35">
      <c r="A5" s="24"/>
      <c r="B5" s="70"/>
      <c r="C5" s="71"/>
    </row>
    <row r="6" spans="1:3" ht="15" thickBot="1" x14ac:dyDescent="0.4">
      <c r="A6" s="24"/>
      <c r="B6" s="72"/>
      <c r="C6" s="73"/>
    </row>
    <row r="7" spans="1:3" ht="19" thickBot="1" x14ac:dyDescent="0.4">
      <c r="A7" s="20"/>
      <c r="B7" s="21" t="s">
        <v>48</v>
      </c>
      <c r="C7" s="22" t="s">
        <v>31</v>
      </c>
    </row>
    <row r="8" spans="1:3" s="67" customFormat="1" ht="19" customHeight="1" x14ac:dyDescent="0.4">
      <c r="A8" s="25" t="s">
        <v>0</v>
      </c>
      <c r="B8" s="26">
        <v>400000</v>
      </c>
      <c r="C8" s="27" t="s">
        <v>1</v>
      </c>
    </row>
    <row r="9" spans="1:3" s="67" customFormat="1" ht="19" customHeight="1" x14ac:dyDescent="0.4">
      <c r="A9" s="28" t="s">
        <v>24</v>
      </c>
      <c r="B9" s="29">
        <v>40000</v>
      </c>
      <c r="C9" s="30">
        <v>40000</v>
      </c>
    </row>
    <row r="10" spans="1:3" s="67" customFormat="1" ht="19" customHeight="1" x14ac:dyDescent="0.4">
      <c r="A10" s="28" t="s">
        <v>2</v>
      </c>
      <c r="B10" s="31">
        <f>B8-B9</f>
        <v>360000</v>
      </c>
      <c r="C10" s="32" t="s">
        <v>1</v>
      </c>
    </row>
    <row r="11" spans="1:3" s="67" customFormat="1" ht="19" customHeight="1" x14ac:dyDescent="0.4">
      <c r="A11" s="28" t="s">
        <v>3</v>
      </c>
      <c r="B11" s="33">
        <v>0.04</v>
      </c>
      <c r="C11" s="32" t="s">
        <v>1</v>
      </c>
    </row>
    <row r="12" spans="1:3" s="67" customFormat="1" ht="19" customHeight="1" thickBot="1" x14ac:dyDescent="0.45">
      <c r="A12" s="34" t="s">
        <v>4</v>
      </c>
      <c r="B12" s="35">
        <v>0.02</v>
      </c>
      <c r="C12" s="36" t="s">
        <v>1</v>
      </c>
    </row>
    <row r="13" spans="1:3" s="67" customFormat="1" ht="23" customHeight="1" thickBot="1" x14ac:dyDescent="0.45">
      <c r="A13" s="37" t="s">
        <v>58</v>
      </c>
      <c r="B13" s="38">
        <v>25</v>
      </c>
      <c r="C13" s="39">
        <v>25</v>
      </c>
    </row>
    <row r="14" spans="1:3" s="67" customFormat="1" ht="25.5" customHeight="1" x14ac:dyDescent="0.4">
      <c r="A14" s="25" t="s">
        <v>5</v>
      </c>
      <c r="B14" s="40">
        <f>(B10*B11/12+B10*B12/12)/(1-(1+B11)^-(12*B13))</f>
        <v>1800.0139724989826</v>
      </c>
      <c r="C14" s="27" t="s">
        <v>1</v>
      </c>
    </row>
    <row r="15" spans="1:3" s="67" customFormat="1" ht="19" customHeight="1" x14ac:dyDescent="0.4">
      <c r="A15" s="28" t="s">
        <v>6</v>
      </c>
      <c r="B15" s="41" t="s">
        <v>1</v>
      </c>
      <c r="C15" s="30">
        <v>1200</v>
      </c>
    </row>
    <row r="16" spans="1:3" s="67" customFormat="1" ht="19" customHeight="1" x14ac:dyDescent="0.4">
      <c r="A16" s="28" t="s">
        <v>10</v>
      </c>
      <c r="B16" s="31" t="s">
        <v>1</v>
      </c>
      <c r="C16" s="42">
        <v>0.01</v>
      </c>
    </row>
    <row r="17" spans="1:3" s="67" customFormat="1" ht="19" customHeight="1" x14ac:dyDescent="0.4">
      <c r="A17" s="28" t="s">
        <v>7</v>
      </c>
      <c r="B17" s="29">
        <v>90</v>
      </c>
      <c r="C17" s="32" t="s">
        <v>1</v>
      </c>
    </row>
    <row r="18" spans="1:3" s="67" customFormat="1" ht="19" customHeight="1" thickBot="1" x14ac:dyDescent="0.45">
      <c r="A18" s="43" t="s">
        <v>8</v>
      </c>
      <c r="B18" s="44" t="s">
        <v>1</v>
      </c>
      <c r="C18" s="45">
        <v>390</v>
      </c>
    </row>
    <row r="19" spans="1:3" s="67" customFormat="1" ht="19" customHeight="1" thickTop="1" thickBot="1" x14ac:dyDescent="0.45">
      <c r="A19" s="46" t="s">
        <v>9</v>
      </c>
      <c r="B19" s="47">
        <f>B14+B17</f>
        <v>1890.0139724989826</v>
      </c>
      <c r="C19" s="48">
        <f>C15+C18</f>
        <v>1590</v>
      </c>
    </row>
    <row r="20" spans="1:3" s="67" customFormat="1" ht="19" customHeight="1" thickTop="1" x14ac:dyDescent="0.4">
      <c r="A20" s="25" t="s">
        <v>11</v>
      </c>
      <c r="B20" s="49">
        <v>0.01</v>
      </c>
      <c r="C20" s="27" t="s">
        <v>1</v>
      </c>
    </row>
    <row r="21" spans="1:3" s="67" customFormat="1" ht="19" customHeight="1" x14ac:dyDescent="0.4">
      <c r="A21" s="28" t="s">
        <v>30</v>
      </c>
      <c r="B21" s="41" t="s">
        <v>1</v>
      </c>
      <c r="C21" s="42">
        <v>0.08</v>
      </c>
    </row>
    <row r="22" spans="1:3" s="67" customFormat="1" ht="19" customHeight="1" x14ac:dyDescent="0.4">
      <c r="A22" s="28" t="s">
        <v>25</v>
      </c>
      <c r="B22" s="41" t="s">
        <v>1</v>
      </c>
      <c r="C22" s="30">
        <v>2000</v>
      </c>
    </row>
    <row r="23" spans="1:3" s="67" customFormat="1" ht="19" customHeight="1" x14ac:dyDescent="0.4">
      <c r="A23" s="28" t="s">
        <v>60</v>
      </c>
      <c r="B23" s="41" t="s">
        <v>1</v>
      </c>
      <c r="C23" s="50">
        <v>0.26374999999999998</v>
      </c>
    </row>
    <row r="24" spans="1:3" s="67" customFormat="1" ht="19" customHeight="1" x14ac:dyDescent="0.4">
      <c r="A24" s="51" t="s">
        <v>57</v>
      </c>
      <c r="B24" s="52">
        <f>B14*12*B13</f>
        <v>540004.19174969487</v>
      </c>
      <c r="C24" s="53" t="s">
        <v>1</v>
      </c>
    </row>
    <row r="25" spans="1:3" s="67" customFormat="1" ht="19" customHeight="1" x14ac:dyDescent="0.4">
      <c r="A25" s="65" t="s">
        <v>50</v>
      </c>
      <c r="B25" s="54">
        <f>IF('Berechnung Darlehen'!B9&gt;0,'Berechnung Darlehen'!B9,0)</f>
        <v>51522.271570310884</v>
      </c>
      <c r="C25" s="55" t="s">
        <v>1</v>
      </c>
    </row>
    <row r="26" spans="1:3" s="67" customFormat="1" ht="19" customHeight="1" x14ac:dyDescent="0.4">
      <c r="A26" s="66" t="s">
        <v>47</v>
      </c>
      <c r="B26" s="56">
        <f>SUM('Berechnung Darlehen'!B11:C11)*-1</f>
        <v>2.59</v>
      </c>
      <c r="C26" s="57" t="s">
        <v>1</v>
      </c>
    </row>
    <row r="27" spans="1:3" s="67" customFormat="1" ht="19" customHeight="1" x14ac:dyDescent="0.4">
      <c r="A27" s="25" t="s">
        <v>51</v>
      </c>
      <c r="B27" s="40">
        <f>B17*12*B13</f>
        <v>27000</v>
      </c>
      <c r="C27" s="27" t="s">
        <v>1</v>
      </c>
    </row>
    <row r="28" spans="1:3" s="67" customFormat="1" ht="19" customHeight="1" x14ac:dyDescent="0.4">
      <c r="A28" s="28" t="s">
        <v>52</v>
      </c>
      <c r="B28" s="41" t="s">
        <v>1</v>
      </c>
      <c r="C28" s="58">
        <f>-FV(C16/12,C13*12,C15,)</f>
        <v>408804.11317303346</v>
      </c>
    </row>
    <row r="29" spans="1:3" s="67" customFormat="1" ht="19" customHeight="1" x14ac:dyDescent="0.4">
      <c r="A29" s="28" t="s">
        <v>53</v>
      </c>
      <c r="B29" s="41" t="s">
        <v>1</v>
      </c>
      <c r="C29" s="59">
        <f>'Berechnung ETF'!B8</f>
        <v>449684.64463647729</v>
      </c>
    </row>
    <row r="30" spans="1:3" s="67" customFormat="1" ht="19" customHeight="1" thickBot="1" x14ac:dyDescent="0.45">
      <c r="A30" s="25" t="s">
        <v>54</v>
      </c>
      <c r="B30" s="40">
        <f>B8*(1+B20*100/100)^B13</f>
        <v>512972.79800689372</v>
      </c>
      <c r="C30" s="27" t="s">
        <v>1</v>
      </c>
    </row>
    <row r="31" spans="1:3" ht="25" customHeight="1" thickTop="1" thickBot="1" x14ac:dyDescent="0.4">
      <c r="A31" s="60" t="s">
        <v>55</v>
      </c>
      <c r="B31" s="61">
        <f>B30-B25-B27</f>
        <v>434450.52643658285</v>
      </c>
      <c r="C31" s="62">
        <f>C29</f>
        <v>449684.64463647729</v>
      </c>
    </row>
    <row r="32" spans="1:3" ht="19" customHeight="1" thickTop="1" thickBot="1" x14ac:dyDescent="0.4">
      <c r="A32" s="34" t="s">
        <v>56</v>
      </c>
      <c r="B32" s="63">
        <f>B24+B27</f>
        <v>567004.19174969487</v>
      </c>
      <c r="C32" s="64">
        <f>C19*12*C13</f>
        <v>477000</v>
      </c>
    </row>
  </sheetData>
  <sheetProtection algorithmName="SHA-512" hashValue="WRZvZxqq8DHgUiazhvoVrIzoZZocnHNazX1YQKv7MAELK218arElbj+ttm9ZPqfRvI9JUEnRDK9ShZf/rbo6LA==" saltValue="yHi6KM7HKa+VtL4+ZUTblg==" spinCount="100000" sheet="1" objects="1" scenarios="1" formatColumns="0" formatRows="0"/>
  <mergeCells count="1">
    <mergeCell ref="B2:C6"/>
  </mergeCells>
  <phoneticPr fontId="3" type="noConversion"/>
  <conditionalFormatting sqref="B25">
    <cfRule type="expression" dxfId="0" priority="1">
      <formula>$B$25&gt;0</formula>
    </cfRule>
  </conditionalFormatting>
  <pageMargins left="0.7" right="0.7" top="0.78740157499999996" bottom="0.78740157499999996" header="0.3" footer="0.3"/>
  <pageSetup paperSize="9" scale="80" orientation="portrait" horizontalDpi="300" verticalDpi="36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8DFB6-DB6C-4A87-8ACB-74EA9E68740B}">
  <dimension ref="A1:E612"/>
  <sheetViews>
    <sheetView workbookViewId="0">
      <selection activeCell="K16" sqref="A1:XFD1048576"/>
    </sheetView>
  </sheetViews>
  <sheetFormatPr baseColWidth="10" defaultColWidth="8.7265625" defaultRowHeight="14.5" x14ac:dyDescent="0.35"/>
  <cols>
    <col min="1" max="1" width="55.08984375" style="2" customWidth="1"/>
    <col min="2" max="2" width="29.453125" style="2" customWidth="1"/>
    <col min="3" max="3" width="42.08984375" style="2" customWidth="1"/>
    <col min="4" max="4" width="34.26953125" style="2" customWidth="1"/>
    <col min="5" max="5" width="33.54296875" style="2" customWidth="1"/>
    <col min="6" max="6" width="19.08984375" style="2" customWidth="1"/>
    <col min="7" max="16384" width="8.7265625" style="2"/>
  </cols>
  <sheetData>
    <row r="1" spans="1:5" ht="16" x14ac:dyDescent="0.4">
      <c r="A1" s="10" t="s">
        <v>32</v>
      </c>
      <c r="B1" s="6"/>
    </row>
    <row r="2" spans="1:5" ht="16" x14ac:dyDescent="0.4">
      <c r="A2" s="6" t="s">
        <v>33</v>
      </c>
      <c r="B2" s="11">
        <f>'Vergleich Kaufen-Mieten mit ETF'!B10</f>
        <v>360000</v>
      </c>
    </row>
    <row r="3" spans="1:5" ht="16" x14ac:dyDescent="0.4">
      <c r="A3" s="6" t="s">
        <v>34</v>
      </c>
      <c r="B3" s="12">
        <f>'Vergleich Kaufen-Mieten mit ETF'!B11*100</f>
        <v>4</v>
      </c>
    </row>
    <row r="4" spans="1:5" ht="16" x14ac:dyDescent="0.4">
      <c r="A4" s="6" t="s">
        <v>35</v>
      </c>
      <c r="B4" s="12">
        <f>'Vergleich Kaufen-Mieten mit ETF'!B12*100</f>
        <v>2</v>
      </c>
    </row>
    <row r="5" spans="1:5" ht="16" x14ac:dyDescent="0.4">
      <c r="A5" s="6" t="s">
        <v>36</v>
      </c>
      <c r="B5" s="6">
        <f>'Vergleich Kaufen-Mieten mit ETF'!B13</f>
        <v>25</v>
      </c>
      <c r="C5" s="18" t="s">
        <v>49</v>
      </c>
    </row>
    <row r="6" spans="1:5" ht="16" x14ac:dyDescent="0.4">
      <c r="A6" s="6"/>
      <c r="B6" s="6"/>
    </row>
    <row r="7" spans="1:5" ht="16" x14ac:dyDescent="0.4">
      <c r="A7" s="10" t="s">
        <v>37</v>
      </c>
      <c r="B7" s="6"/>
    </row>
    <row r="8" spans="1:5" ht="16" x14ac:dyDescent="0.4">
      <c r="A8" s="6" t="s">
        <v>38</v>
      </c>
      <c r="B8" s="13">
        <f>($B$2/12)*(($B$3+$B$4)/100)</f>
        <v>1800</v>
      </c>
    </row>
    <row r="9" spans="1:5" ht="16" x14ac:dyDescent="0.4">
      <c r="A9" s="14" t="s">
        <v>39</v>
      </c>
      <c r="B9" s="19">
        <f>IF(SUM(E:E)&lt;0, 0, VLOOKUP(999999,E:E,1,TRUE))</f>
        <v>51522.271570310884</v>
      </c>
    </row>
    <row r="10" spans="1:5" ht="16" x14ac:dyDescent="0.4">
      <c r="A10" s="14" t="s">
        <v>40</v>
      </c>
      <c r="B10" s="6">
        <f>IF(B9&gt;0,ROUNDUP(LOG(1-(B9*($B$3/100/12)/$B$8))/LOG(1+($B$3/100/12)),0),"")</f>
        <v>-31</v>
      </c>
    </row>
    <row r="11" spans="1:5" ht="16" x14ac:dyDescent="0.4">
      <c r="A11" s="15" t="s">
        <v>41</v>
      </c>
      <c r="B11" s="16">
        <f>IF(ISNUMBER($B$10),ROUNDUP($B$10/12,2),"")</f>
        <v>-2.59</v>
      </c>
      <c r="C11" s="16" t="str">
        <f>IF(ISNUMBER($C$10),ROUNDUP($C$10/12,2),"")</f>
        <v/>
      </c>
      <c r="D11" s="17"/>
      <c r="E11" s="17"/>
    </row>
    <row r="12" spans="1:5" x14ac:dyDescent="0.35">
      <c r="A12" s="4" t="s">
        <v>42</v>
      </c>
      <c r="B12" s="4" t="s">
        <v>43</v>
      </c>
      <c r="C12" s="4" t="s">
        <v>44</v>
      </c>
      <c r="D12" s="4" t="s">
        <v>45</v>
      </c>
      <c r="E12" s="4" t="s">
        <v>46</v>
      </c>
    </row>
    <row r="13" spans="1:5" x14ac:dyDescent="0.35">
      <c r="A13" s="2">
        <f t="shared" ref="A13:A76" si="0">IF(ROW()-12&lt;=$B$5*12,ROW()-12,"")</f>
        <v>1</v>
      </c>
      <c r="B13" s="2">
        <f t="shared" ref="B13:B76" si="1">IF(ROW()-12&lt;=$B$5*12,$B$8,"")</f>
        <v>1800</v>
      </c>
      <c r="C13" s="2">
        <f t="shared" ref="C13:C76" si="2">IF(ROW()-12&lt;=$B$5*12,IF(A13=1,$B$2,$E12)*($B$3/100/12),"")</f>
        <v>1200</v>
      </c>
      <c r="D13" s="2">
        <f t="shared" ref="D13:D76" si="3">IF(ROW()-12&lt;=$B$5*12,B13-C13,"")</f>
        <v>600</v>
      </c>
      <c r="E13" s="2">
        <f t="shared" ref="E13:E76" si="4">IF(ROW()-12&lt;=$B$5*12,IF(A13=1,$B$2,E12)-D13,"")</f>
        <v>359400</v>
      </c>
    </row>
    <row r="14" spans="1:5" x14ac:dyDescent="0.35">
      <c r="A14" s="2">
        <f t="shared" si="0"/>
        <v>2</v>
      </c>
      <c r="B14" s="2">
        <f t="shared" si="1"/>
        <v>1800</v>
      </c>
      <c r="C14" s="2">
        <f t="shared" si="2"/>
        <v>1198</v>
      </c>
      <c r="D14" s="2">
        <f t="shared" si="3"/>
        <v>602</v>
      </c>
      <c r="E14" s="2">
        <f t="shared" si="4"/>
        <v>358798</v>
      </c>
    </row>
    <row r="15" spans="1:5" x14ac:dyDescent="0.35">
      <c r="A15" s="2">
        <f t="shared" si="0"/>
        <v>3</v>
      </c>
      <c r="B15" s="2">
        <f t="shared" si="1"/>
        <v>1800</v>
      </c>
      <c r="C15" s="2">
        <f t="shared" si="2"/>
        <v>1195.9933333333333</v>
      </c>
      <c r="D15" s="2">
        <f t="shared" si="3"/>
        <v>604.00666666666666</v>
      </c>
      <c r="E15" s="2">
        <f t="shared" si="4"/>
        <v>358193.99333333335</v>
      </c>
    </row>
    <row r="16" spans="1:5" x14ac:dyDescent="0.35">
      <c r="A16" s="2">
        <f t="shared" si="0"/>
        <v>4</v>
      </c>
      <c r="B16" s="2">
        <f t="shared" si="1"/>
        <v>1800</v>
      </c>
      <c r="C16" s="2">
        <f t="shared" si="2"/>
        <v>1193.979977777778</v>
      </c>
      <c r="D16" s="2">
        <f t="shared" si="3"/>
        <v>606.020022222222</v>
      </c>
      <c r="E16" s="2">
        <f t="shared" si="4"/>
        <v>357587.9733111111</v>
      </c>
    </row>
    <row r="17" spans="1:5" x14ac:dyDescent="0.35">
      <c r="A17" s="2">
        <f t="shared" si="0"/>
        <v>5</v>
      </c>
      <c r="B17" s="2">
        <f t="shared" si="1"/>
        <v>1800</v>
      </c>
      <c r="C17" s="2">
        <f t="shared" si="2"/>
        <v>1191.959911037037</v>
      </c>
      <c r="D17" s="2">
        <f t="shared" si="3"/>
        <v>608.04008896296295</v>
      </c>
      <c r="E17" s="2">
        <f t="shared" si="4"/>
        <v>356979.93322214816</v>
      </c>
    </row>
    <row r="18" spans="1:5" x14ac:dyDescent="0.35">
      <c r="A18" s="2">
        <f t="shared" si="0"/>
        <v>6</v>
      </c>
      <c r="B18" s="2">
        <f t="shared" si="1"/>
        <v>1800</v>
      </c>
      <c r="C18" s="2">
        <f t="shared" si="2"/>
        <v>1189.9331107404939</v>
      </c>
      <c r="D18" s="2">
        <f t="shared" si="3"/>
        <v>610.06688925950607</v>
      </c>
      <c r="E18" s="2">
        <f t="shared" si="4"/>
        <v>356369.86633288866</v>
      </c>
    </row>
    <row r="19" spans="1:5" x14ac:dyDescent="0.35">
      <c r="A19" s="2">
        <f t="shared" si="0"/>
        <v>7</v>
      </c>
      <c r="B19" s="2">
        <f t="shared" si="1"/>
        <v>1800</v>
      </c>
      <c r="C19" s="2">
        <f t="shared" si="2"/>
        <v>1187.8995544429622</v>
      </c>
      <c r="D19" s="2">
        <f t="shared" si="3"/>
        <v>612.1004455570378</v>
      </c>
      <c r="E19" s="2">
        <f t="shared" si="4"/>
        <v>355757.76588733162</v>
      </c>
    </row>
    <row r="20" spans="1:5" x14ac:dyDescent="0.35">
      <c r="A20" s="2">
        <f t="shared" si="0"/>
        <v>8</v>
      </c>
      <c r="B20" s="2">
        <f t="shared" si="1"/>
        <v>1800</v>
      </c>
      <c r="C20" s="2">
        <f t="shared" si="2"/>
        <v>1185.8592196244388</v>
      </c>
      <c r="D20" s="2">
        <f t="shared" si="3"/>
        <v>614.14078037556123</v>
      </c>
      <c r="E20" s="2">
        <f t="shared" si="4"/>
        <v>355143.62510695605</v>
      </c>
    </row>
    <row r="21" spans="1:5" x14ac:dyDescent="0.35">
      <c r="A21" s="2">
        <f t="shared" si="0"/>
        <v>9</v>
      </c>
      <c r="B21" s="2">
        <f t="shared" si="1"/>
        <v>1800</v>
      </c>
      <c r="C21" s="2">
        <f t="shared" si="2"/>
        <v>1183.8120836898536</v>
      </c>
      <c r="D21" s="2">
        <f t="shared" si="3"/>
        <v>616.18791631014642</v>
      </c>
      <c r="E21" s="2">
        <f t="shared" si="4"/>
        <v>354527.4371906459</v>
      </c>
    </row>
    <row r="22" spans="1:5" x14ac:dyDescent="0.35">
      <c r="A22" s="2">
        <f t="shared" si="0"/>
        <v>10</v>
      </c>
      <c r="B22" s="2">
        <f t="shared" si="1"/>
        <v>1800</v>
      </c>
      <c r="C22" s="2">
        <f t="shared" si="2"/>
        <v>1181.7581239688197</v>
      </c>
      <c r="D22" s="2">
        <f t="shared" si="3"/>
        <v>618.24187603118025</v>
      </c>
      <c r="E22" s="2">
        <f t="shared" si="4"/>
        <v>353909.19531461474</v>
      </c>
    </row>
    <row r="23" spans="1:5" x14ac:dyDescent="0.35">
      <c r="A23" s="2">
        <f t="shared" si="0"/>
        <v>11</v>
      </c>
      <c r="B23" s="2">
        <f t="shared" si="1"/>
        <v>1800</v>
      </c>
      <c r="C23" s="2">
        <f t="shared" si="2"/>
        <v>1179.6973177153825</v>
      </c>
      <c r="D23" s="2">
        <f t="shared" si="3"/>
        <v>620.3026822846175</v>
      </c>
      <c r="E23" s="2">
        <f t="shared" si="4"/>
        <v>353288.89263233013</v>
      </c>
    </row>
    <row r="24" spans="1:5" x14ac:dyDescent="0.35">
      <c r="A24" s="2">
        <f t="shared" si="0"/>
        <v>12</v>
      </c>
      <c r="B24" s="2">
        <f t="shared" si="1"/>
        <v>1800</v>
      </c>
      <c r="C24" s="2">
        <f t="shared" si="2"/>
        <v>1177.6296421077673</v>
      </c>
      <c r="D24" s="2">
        <f t="shared" si="3"/>
        <v>622.37035789223273</v>
      </c>
      <c r="E24" s="2">
        <f t="shared" si="4"/>
        <v>352666.52227443788</v>
      </c>
    </row>
    <row r="25" spans="1:5" x14ac:dyDescent="0.35">
      <c r="A25" s="2">
        <f t="shared" si="0"/>
        <v>13</v>
      </c>
      <c r="B25" s="2">
        <f t="shared" si="1"/>
        <v>1800</v>
      </c>
      <c r="C25" s="2">
        <f t="shared" si="2"/>
        <v>1175.5550742481264</v>
      </c>
      <c r="D25" s="2">
        <f t="shared" si="3"/>
        <v>624.4449257518736</v>
      </c>
      <c r="E25" s="2">
        <f t="shared" si="4"/>
        <v>352042.077348686</v>
      </c>
    </row>
    <row r="26" spans="1:5" x14ac:dyDescent="0.35">
      <c r="A26" s="2">
        <f t="shared" si="0"/>
        <v>14</v>
      </c>
      <c r="B26" s="2">
        <f t="shared" si="1"/>
        <v>1800</v>
      </c>
      <c r="C26" s="2">
        <f t="shared" si="2"/>
        <v>1173.4735911622868</v>
      </c>
      <c r="D26" s="2">
        <f t="shared" si="3"/>
        <v>626.52640883771323</v>
      </c>
      <c r="E26" s="2">
        <f t="shared" si="4"/>
        <v>351415.5509398483</v>
      </c>
    </row>
    <row r="27" spans="1:5" x14ac:dyDescent="0.35">
      <c r="A27" s="2">
        <f t="shared" si="0"/>
        <v>15</v>
      </c>
      <c r="B27" s="2">
        <f t="shared" si="1"/>
        <v>1800</v>
      </c>
      <c r="C27" s="2">
        <f t="shared" si="2"/>
        <v>1171.3851697994944</v>
      </c>
      <c r="D27" s="2">
        <f t="shared" si="3"/>
        <v>628.61483020050559</v>
      </c>
      <c r="E27" s="2">
        <f t="shared" si="4"/>
        <v>350786.9361096478</v>
      </c>
    </row>
    <row r="28" spans="1:5" x14ac:dyDescent="0.35">
      <c r="A28" s="2">
        <f t="shared" si="0"/>
        <v>16</v>
      </c>
      <c r="B28" s="2">
        <f t="shared" si="1"/>
        <v>1800</v>
      </c>
      <c r="C28" s="2">
        <f t="shared" si="2"/>
        <v>1169.2897870321594</v>
      </c>
      <c r="D28" s="2">
        <f t="shared" si="3"/>
        <v>630.71021296784056</v>
      </c>
      <c r="E28" s="2">
        <f t="shared" si="4"/>
        <v>350156.22589667997</v>
      </c>
    </row>
    <row r="29" spans="1:5" x14ac:dyDescent="0.35">
      <c r="A29" s="2">
        <f t="shared" si="0"/>
        <v>17</v>
      </c>
      <c r="B29" s="2">
        <f t="shared" si="1"/>
        <v>1800</v>
      </c>
      <c r="C29" s="2">
        <f t="shared" si="2"/>
        <v>1167.1874196556</v>
      </c>
      <c r="D29" s="2">
        <f t="shared" si="3"/>
        <v>632.81258034439998</v>
      </c>
      <c r="E29" s="2">
        <f t="shared" si="4"/>
        <v>349523.41331633559</v>
      </c>
    </row>
    <row r="30" spans="1:5" x14ac:dyDescent="0.35">
      <c r="A30" s="2">
        <f t="shared" si="0"/>
        <v>18</v>
      </c>
      <c r="B30" s="2">
        <f t="shared" si="1"/>
        <v>1800</v>
      </c>
      <c r="C30" s="2">
        <f t="shared" si="2"/>
        <v>1165.0780443877854</v>
      </c>
      <c r="D30" s="2">
        <f t="shared" si="3"/>
        <v>634.92195561221456</v>
      </c>
      <c r="E30" s="2">
        <f t="shared" si="4"/>
        <v>348888.49136072339</v>
      </c>
    </row>
    <row r="31" spans="1:5" x14ac:dyDescent="0.35">
      <c r="A31" s="2">
        <f t="shared" si="0"/>
        <v>19</v>
      </c>
      <c r="B31" s="2">
        <f t="shared" si="1"/>
        <v>1800</v>
      </c>
      <c r="C31" s="2">
        <f t="shared" si="2"/>
        <v>1162.961637869078</v>
      </c>
      <c r="D31" s="2">
        <f t="shared" si="3"/>
        <v>637.038362130922</v>
      </c>
      <c r="E31" s="2">
        <f t="shared" si="4"/>
        <v>348251.45299859246</v>
      </c>
    </row>
    <row r="32" spans="1:5" x14ac:dyDescent="0.35">
      <c r="A32" s="2">
        <f t="shared" si="0"/>
        <v>20</v>
      </c>
      <c r="B32" s="2">
        <f t="shared" si="1"/>
        <v>1800</v>
      </c>
      <c r="C32" s="2">
        <f t="shared" si="2"/>
        <v>1160.838176661975</v>
      </c>
      <c r="D32" s="2">
        <f t="shared" si="3"/>
        <v>639.16182333802499</v>
      </c>
      <c r="E32" s="2">
        <f t="shared" si="4"/>
        <v>347612.29117525445</v>
      </c>
    </row>
    <row r="33" spans="1:5" x14ac:dyDescent="0.35">
      <c r="A33" s="2">
        <f t="shared" si="0"/>
        <v>21</v>
      </c>
      <c r="B33" s="2">
        <f t="shared" si="1"/>
        <v>1800</v>
      </c>
      <c r="C33" s="2">
        <f t="shared" si="2"/>
        <v>1158.7076372508482</v>
      </c>
      <c r="D33" s="2">
        <f t="shared" si="3"/>
        <v>641.29236274915183</v>
      </c>
      <c r="E33" s="2">
        <f t="shared" si="4"/>
        <v>346970.99881250528</v>
      </c>
    </row>
    <row r="34" spans="1:5" x14ac:dyDescent="0.35">
      <c r="A34" s="2">
        <f t="shared" si="0"/>
        <v>22</v>
      </c>
      <c r="B34" s="2">
        <f t="shared" si="1"/>
        <v>1800</v>
      </c>
      <c r="C34" s="2">
        <f t="shared" si="2"/>
        <v>1156.5699960416844</v>
      </c>
      <c r="D34" s="2">
        <f t="shared" si="3"/>
        <v>643.43000395831564</v>
      </c>
      <c r="E34" s="2">
        <f t="shared" si="4"/>
        <v>346327.56880854699</v>
      </c>
    </row>
    <row r="35" spans="1:5" x14ac:dyDescent="0.35">
      <c r="A35" s="2">
        <f t="shared" si="0"/>
        <v>23</v>
      </c>
      <c r="B35" s="2">
        <f t="shared" si="1"/>
        <v>1800</v>
      </c>
      <c r="C35" s="2">
        <f t="shared" si="2"/>
        <v>1154.4252293618233</v>
      </c>
      <c r="D35" s="2">
        <f t="shared" si="3"/>
        <v>645.57477063817669</v>
      </c>
      <c r="E35" s="2">
        <f t="shared" si="4"/>
        <v>345681.99403790879</v>
      </c>
    </row>
    <row r="36" spans="1:5" x14ac:dyDescent="0.35">
      <c r="A36" s="2">
        <f t="shared" si="0"/>
        <v>24</v>
      </c>
      <c r="B36" s="2">
        <f t="shared" si="1"/>
        <v>1800</v>
      </c>
      <c r="C36" s="2">
        <f t="shared" si="2"/>
        <v>1152.2733134596961</v>
      </c>
      <c r="D36" s="2">
        <f t="shared" si="3"/>
        <v>647.72668654030394</v>
      </c>
      <c r="E36" s="2">
        <f t="shared" si="4"/>
        <v>345034.2673513685</v>
      </c>
    </row>
    <row r="37" spans="1:5" x14ac:dyDescent="0.35">
      <c r="A37" s="2">
        <f t="shared" si="0"/>
        <v>25</v>
      </c>
      <c r="B37" s="2">
        <f t="shared" si="1"/>
        <v>1800</v>
      </c>
      <c r="C37" s="2">
        <f t="shared" si="2"/>
        <v>1150.1142245045617</v>
      </c>
      <c r="D37" s="2">
        <f t="shared" si="3"/>
        <v>649.88577549543834</v>
      </c>
      <c r="E37" s="2">
        <f t="shared" si="4"/>
        <v>344384.38157587306</v>
      </c>
    </row>
    <row r="38" spans="1:5" x14ac:dyDescent="0.35">
      <c r="A38" s="2">
        <f t="shared" si="0"/>
        <v>26</v>
      </c>
      <c r="B38" s="2">
        <f t="shared" si="1"/>
        <v>1800</v>
      </c>
      <c r="C38" s="2">
        <f t="shared" si="2"/>
        <v>1147.9479385862437</v>
      </c>
      <c r="D38" s="2">
        <f t="shared" si="3"/>
        <v>652.05206141375629</v>
      </c>
      <c r="E38" s="2">
        <f t="shared" si="4"/>
        <v>343732.3295144593</v>
      </c>
    </row>
    <row r="39" spans="1:5" x14ac:dyDescent="0.35">
      <c r="A39" s="2">
        <f t="shared" si="0"/>
        <v>27</v>
      </c>
      <c r="B39" s="2">
        <f t="shared" si="1"/>
        <v>1800</v>
      </c>
      <c r="C39" s="2">
        <f t="shared" si="2"/>
        <v>1145.7744317148645</v>
      </c>
      <c r="D39" s="2">
        <f t="shared" si="3"/>
        <v>654.22556828513552</v>
      </c>
      <c r="E39" s="2">
        <f t="shared" si="4"/>
        <v>343078.10394617415</v>
      </c>
    </row>
    <row r="40" spans="1:5" x14ac:dyDescent="0.35">
      <c r="A40" s="2">
        <f t="shared" si="0"/>
        <v>28</v>
      </c>
      <c r="B40" s="2">
        <f t="shared" si="1"/>
        <v>1800</v>
      </c>
      <c r="C40" s="2">
        <f t="shared" si="2"/>
        <v>1143.5936798205805</v>
      </c>
      <c r="D40" s="2">
        <f t="shared" si="3"/>
        <v>656.40632017941948</v>
      </c>
      <c r="E40" s="2">
        <f t="shared" si="4"/>
        <v>342421.69762599474</v>
      </c>
    </row>
    <row r="41" spans="1:5" x14ac:dyDescent="0.35">
      <c r="A41" s="2">
        <f t="shared" si="0"/>
        <v>29</v>
      </c>
      <c r="B41" s="2">
        <f t="shared" si="1"/>
        <v>1800</v>
      </c>
      <c r="C41" s="2">
        <f t="shared" si="2"/>
        <v>1141.4056587533159</v>
      </c>
      <c r="D41" s="2">
        <f t="shared" si="3"/>
        <v>658.59434124668405</v>
      </c>
      <c r="E41" s="2">
        <f t="shared" si="4"/>
        <v>341763.10328474804</v>
      </c>
    </row>
    <row r="42" spans="1:5" x14ac:dyDescent="0.35">
      <c r="A42" s="2">
        <f t="shared" si="0"/>
        <v>30</v>
      </c>
      <c r="B42" s="2">
        <f t="shared" si="1"/>
        <v>1800</v>
      </c>
      <c r="C42" s="2">
        <f t="shared" si="2"/>
        <v>1139.2103442824935</v>
      </c>
      <c r="D42" s="2">
        <f t="shared" si="3"/>
        <v>660.78965571750655</v>
      </c>
      <c r="E42" s="2">
        <f t="shared" si="4"/>
        <v>341102.31362903054</v>
      </c>
    </row>
    <row r="43" spans="1:5" x14ac:dyDescent="0.35">
      <c r="A43" s="2">
        <f t="shared" si="0"/>
        <v>31</v>
      </c>
      <c r="B43" s="2">
        <f t="shared" si="1"/>
        <v>1800</v>
      </c>
      <c r="C43" s="2">
        <f t="shared" si="2"/>
        <v>1137.0077120967685</v>
      </c>
      <c r="D43" s="2">
        <f t="shared" si="3"/>
        <v>662.9922879032315</v>
      </c>
      <c r="E43" s="2">
        <f t="shared" si="4"/>
        <v>340439.32134112733</v>
      </c>
    </row>
    <row r="44" spans="1:5" x14ac:dyDescent="0.35">
      <c r="A44" s="2">
        <f t="shared" si="0"/>
        <v>32</v>
      </c>
      <c r="B44" s="2">
        <f t="shared" si="1"/>
        <v>1800</v>
      </c>
      <c r="C44" s="2">
        <f t="shared" si="2"/>
        <v>1134.7977378037579</v>
      </c>
      <c r="D44" s="2">
        <f t="shared" si="3"/>
        <v>665.20226219624215</v>
      </c>
      <c r="E44" s="2">
        <f t="shared" si="4"/>
        <v>339774.11907893111</v>
      </c>
    </row>
    <row r="45" spans="1:5" x14ac:dyDescent="0.35">
      <c r="A45" s="2">
        <f t="shared" si="0"/>
        <v>33</v>
      </c>
      <c r="B45" s="2">
        <f t="shared" si="1"/>
        <v>1800</v>
      </c>
      <c r="C45" s="2">
        <f t="shared" si="2"/>
        <v>1132.5803969297704</v>
      </c>
      <c r="D45" s="2">
        <f t="shared" si="3"/>
        <v>667.41960307022964</v>
      </c>
      <c r="E45" s="2">
        <f t="shared" si="4"/>
        <v>339106.69947586086</v>
      </c>
    </row>
    <row r="46" spans="1:5" x14ac:dyDescent="0.35">
      <c r="A46" s="2">
        <f t="shared" si="0"/>
        <v>34</v>
      </c>
      <c r="B46" s="2">
        <f t="shared" si="1"/>
        <v>1800</v>
      </c>
      <c r="C46" s="2">
        <f t="shared" si="2"/>
        <v>1130.3556649195364</v>
      </c>
      <c r="D46" s="2">
        <f t="shared" si="3"/>
        <v>669.64433508046363</v>
      </c>
      <c r="E46" s="2">
        <f t="shared" si="4"/>
        <v>338437.0551407804</v>
      </c>
    </row>
    <row r="47" spans="1:5" x14ac:dyDescent="0.35">
      <c r="A47" s="2">
        <f t="shared" si="0"/>
        <v>35</v>
      </c>
      <c r="B47" s="2">
        <f t="shared" si="1"/>
        <v>1800</v>
      </c>
      <c r="C47" s="2">
        <f t="shared" si="2"/>
        <v>1128.1235171359347</v>
      </c>
      <c r="D47" s="2">
        <f t="shared" si="3"/>
        <v>671.87648286406534</v>
      </c>
      <c r="E47" s="2">
        <f t="shared" si="4"/>
        <v>337765.17865791632</v>
      </c>
    </row>
    <row r="48" spans="1:5" x14ac:dyDescent="0.35">
      <c r="A48" s="2">
        <f t="shared" si="0"/>
        <v>36</v>
      </c>
      <c r="B48" s="2">
        <f t="shared" si="1"/>
        <v>1800</v>
      </c>
      <c r="C48" s="2">
        <f t="shared" si="2"/>
        <v>1125.8839288597212</v>
      </c>
      <c r="D48" s="2">
        <f t="shared" si="3"/>
        <v>674.11607114027879</v>
      </c>
      <c r="E48" s="2">
        <f t="shared" si="4"/>
        <v>337091.06258677604</v>
      </c>
    </row>
    <row r="49" spans="1:5" x14ac:dyDescent="0.35">
      <c r="A49" s="2">
        <f t="shared" si="0"/>
        <v>37</v>
      </c>
      <c r="B49" s="2">
        <f t="shared" si="1"/>
        <v>1800</v>
      </c>
      <c r="C49" s="2">
        <f t="shared" si="2"/>
        <v>1123.6368752892536</v>
      </c>
      <c r="D49" s="2">
        <f t="shared" si="3"/>
        <v>676.36312471074643</v>
      </c>
      <c r="E49" s="2">
        <f t="shared" si="4"/>
        <v>336414.6994620653</v>
      </c>
    </row>
    <row r="50" spans="1:5" x14ac:dyDescent="0.35">
      <c r="A50" s="2">
        <f t="shared" si="0"/>
        <v>38</v>
      </c>
      <c r="B50" s="2">
        <f t="shared" si="1"/>
        <v>1800</v>
      </c>
      <c r="C50" s="2">
        <f t="shared" si="2"/>
        <v>1121.3823315402178</v>
      </c>
      <c r="D50" s="2">
        <f t="shared" si="3"/>
        <v>678.61766845978218</v>
      </c>
      <c r="E50" s="2">
        <f t="shared" si="4"/>
        <v>335736.08179360552</v>
      </c>
    </row>
    <row r="51" spans="1:5" x14ac:dyDescent="0.35">
      <c r="A51" s="2">
        <f t="shared" si="0"/>
        <v>39</v>
      </c>
      <c r="B51" s="2">
        <f t="shared" si="1"/>
        <v>1800</v>
      </c>
      <c r="C51" s="2">
        <f t="shared" si="2"/>
        <v>1119.1202726453519</v>
      </c>
      <c r="D51" s="2">
        <f t="shared" si="3"/>
        <v>680.87972735464814</v>
      </c>
      <c r="E51" s="2">
        <f t="shared" si="4"/>
        <v>335055.2020662509</v>
      </c>
    </row>
    <row r="52" spans="1:5" x14ac:dyDescent="0.35">
      <c r="A52" s="2">
        <f t="shared" si="0"/>
        <v>40</v>
      </c>
      <c r="B52" s="2">
        <f t="shared" si="1"/>
        <v>1800</v>
      </c>
      <c r="C52" s="2">
        <f t="shared" si="2"/>
        <v>1116.8506735541698</v>
      </c>
      <c r="D52" s="2">
        <f t="shared" si="3"/>
        <v>683.14932644583018</v>
      </c>
      <c r="E52" s="2">
        <f t="shared" si="4"/>
        <v>334372.05273980508</v>
      </c>
    </row>
    <row r="53" spans="1:5" x14ac:dyDescent="0.35">
      <c r="A53" s="2">
        <f t="shared" si="0"/>
        <v>41</v>
      </c>
      <c r="B53" s="2">
        <f t="shared" si="1"/>
        <v>1800</v>
      </c>
      <c r="C53" s="2">
        <f t="shared" si="2"/>
        <v>1114.5735091326837</v>
      </c>
      <c r="D53" s="2">
        <f t="shared" si="3"/>
        <v>685.42649086731626</v>
      </c>
      <c r="E53" s="2">
        <f t="shared" si="4"/>
        <v>333686.62624893774</v>
      </c>
    </row>
    <row r="54" spans="1:5" x14ac:dyDescent="0.35">
      <c r="A54" s="2">
        <f t="shared" si="0"/>
        <v>42</v>
      </c>
      <c r="B54" s="2">
        <f t="shared" si="1"/>
        <v>1800</v>
      </c>
      <c r="C54" s="2">
        <f t="shared" si="2"/>
        <v>1112.288754163126</v>
      </c>
      <c r="D54" s="2">
        <f t="shared" si="3"/>
        <v>687.71124583687401</v>
      </c>
      <c r="E54" s="2">
        <f t="shared" si="4"/>
        <v>332998.91500310088</v>
      </c>
    </row>
    <row r="55" spans="1:5" x14ac:dyDescent="0.35">
      <c r="A55" s="2">
        <f t="shared" si="0"/>
        <v>43</v>
      </c>
      <c r="B55" s="2">
        <f t="shared" si="1"/>
        <v>1800</v>
      </c>
      <c r="C55" s="2">
        <f t="shared" si="2"/>
        <v>1109.9963833436695</v>
      </c>
      <c r="D55" s="2">
        <f t="shared" si="3"/>
        <v>690.00361665633045</v>
      </c>
      <c r="E55" s="2">
        <f t="shared" si="4"/>
        <v>332308.91138644452</v>
      </c>
    </row>
    <row r="56" spans="1:5" x14ac:dyDescent="0.35">
      <c r="A56" s="2">
        <f t="shared" si="0"/>
        <v>44</v>
      </c>
      <c r="B56" s="2">
        <f t="shared" si="1"/>
        <v>1800</v>
      </c>
      <c r="C56" s="2">
        <f t="shared" si="2"/>
        <v>1107.6963712881484</v>
      </c>
      <c r="D56" s="2">
        <f t="shared" si="3"/>
        <v>692.30362871185162</v>
      </c>
      <c r="E56" s="2">
        <f t="shared" si="4"/>
        <v>331616.60775773268</v>
      </c>
    </row>
    <row r="57" spans="1:5" x14ac:dyDescent="0.35">
      <c r="A57" s="2">
        <f t="shared" si="0"/>
        <v>45</v>
      </c>
      <c r="B57" s="2">
        <f t="shared" si="1"/>
        <v>1800</v>
      </c>
      <c r="C57" s="2">
        <f t="shared" si="2"/>
        <v>1105.3886925257757</v>
      </c>
      <c r="D57" s="2">
        <f t="shared" si="3"/>
        <v>694.6113074742243</v>
      </c>
      <c r="E57" s="2">
        <f t="shared" si="4"/>
        <v>330921.99645025848</v>
      </c>
    </row>
    <row r="58" spans="1:5" x14ac:dyDescent="0.35">
      <c r="A58" s="2">
        <f t="shared" si="0"/>
        <v>46</v>
      </c>
      <c r="B58" s="2">
        <f t="shared" si="1"/>
        <v>1800</v>
      </c>
      <c r="C58" s="2">
        <f t="shared" si="2"/>
        <v>1103.0733215008618</v>
      </c>
      <c r="D58" s="2">
        <f t="shared" si="3"/>
        <v>696.92667849913823</v>
      </c>
      <c r="E58" s="2">
        <f t="shared" si="4"/>
        <v>330225.06977175933</v>
      </c>
    </row>
    <row r="59" spans="1:5" x14ac:dyDescent="0.35">
      <c r="A59" s="2">
        <f t="shared" si="0"/>
        <v>47</v>
      </c>
      <c r="B59" s="2">
        <f t="shared" si="1"/>
        <v>1800</v>
      </c>
      <c r="C59" s="2">
        <f t="shared" si="2"/>
        <v>1100.7502325725311</v>
      </c>
      <c r="D59" s="2">
        <f t="shared" si="3"/>
        <v>699.2497674274689</v>
      </c>
      <c r="E59" s="2">
        <f t="shared" si="4"/>
        <v>329525.82000433188</v>
      </c>
    </row>
    <row r="60" spans="1:5" x14ac:dyDescent="0.35">
      <c r="A60" s="2">
        <f t="shared" si="0"/>
        <v>48</v>
      </c>
      <c r="B60" s="2">
        <f t="shared" si="1"/>
        <v>1800</v>
      </c>
      <c r="C60" s="2">
        <f t="shared" si="2"/>
        <v>1098.4194000144396</v>
      </c>
      <c r="D60" s="2">
        <f t="shared" si="3"/>
        <v>701.58059998556041</v>
      </c>
      <c r="E60" s="2">
        <f t="shared" si="4"/>
        <v>328824.23940434633</v>
      </c>
    </row>
    <row r="61" spans="1:5" x14ac:dyDescent="0.35">
      <c r="A61" s="2">
        <f t="shared" si="0"/>
        <v>49</v>
      </c>
      <c r="B61" s="2">
        <f t="shared" si="1"/>
        <v>1800</v>
      </c>
      <c r="C61" s="2">
        <f t="shared" si="2"/>
        <v>1096.0807980144878</v>
      </c>
      <c r="D61" s="2">
        <f t="shared" si="3"/>
        <v>703.91920198551225</v>
      </c>
      <c r="E61" s="2">
        <f t="shared" si="4"/>
        <v>328120.3202023608</v>
      </c>
    </row>
    <row r="62" spans="1:5" x14ac:dyDescent="0.35">
      <c r="A62" s="2">
        <f t="shared" si="0"/>
        <v>50</v>
      </c>
      <c r="B62" s="2">
        <f t="shared" si="1"/>
        <v>1800</v>
      </c>
      <c r="C62" s="2">
        <f t="shared" si="2"/>
        <v>1093.7344006745361</v>
      </c>
      <c r="D62" s="2">
        <f t="shared" si="3"/>
        <v>706.26559932546388</v>
      </c>
      <c r="E62" s="2">
        <f t="shared" si="4"/>
        <v>327414.05460303533</v>
      </c>
    </row>
    <row r="63" spans="1:5" x14ac:dyDescent="0.35">
      <c r="A63" s="2">
        <f t="shared" si="0"/>
        <v>51</v>
      </c>
      <c r="B63" s="2">
        <f t="shared" si="1"/>
        <v>1800</v>
      </c>
      <c r="C63" s="2">
        <f t="shared" si="2"/>
        <v>1091.3801820101178</v>
      </c>
      <c r="D63" s="2">
        <f t="shared" si="3"/>
        <v>708.61981798988222</v>
      </c>
      <c r="E63" s="2">
        <f t="shared" si="4"/>
        <v>326705.43478504545</v>
      </c>
    </row>
    <row r="64" spans="1:5" x14ac:dyDescent="0.35">
      <c r="A64" s="2">
        <f t="shared" si="0"/>
        <v>52</v>
      </c>
      <c r="B64" s="2">
        <f t="shared" si="1"/>
        <v>1800</v>
      </c>
      <c r="C64" s="2">
        <f t="shared" si="2"/>
        <v>1089.0181159501515</v>
      </c>
      <c r="D64" s="2">
        <f t="shared" si="3"/>
        <v>710.98188404984853</v>
      </c>
      <c r="E64" s="2">
        <f t="shared" si="4"/>
        <v>325994.45290099562</v>
      </c>
    </row>
    <row r="65" spans="1:5" x14ac:dyDescent="0.35">
      <c r="A65" s="2">
        <f t="shared" si="0"/>
        <v>53</v>
      </c>
      <c r="B65" s="2">
        <f t="shared" si="1"/>
        <v>1800</v>
      </c>
      <c r="C65" s="2">
        <f t="shared" si="2"/>
        <v>1086.6481763366521</v>
      </c>
      <c r="D65" s="2">
        <f t="shared" si="3"/>
        <v>713.35182366334789</v>
      </c>
      <c r="E65" s="2">
        <f t="shared" si="4"/>
        <v>325281.10107733228</v>
      </c>
    </row>
    <row r="66" spans="1:5" x14ac:dyDescent="0.35">
      <c r="A66" s="2">
        <f t="shared" si="0"/>
        <v>54</v>
      </c>
      <c r="B66" s="2">
        <f t="shared" si="1"/>
        <v>1800</v>
      </c>
      <c r="C66" s="2">
        <f t="shared" si="2"/>
        <v>1084.2703369244409</v>
      </c>
      <c r="D66" s="2">
        <f t="shared" si="3"/>
        <v>715.72966307555907</v>
      </c>
      <c r="E66" s="2">
        <f t="shared" si="4"/>
        <v>324565.37141425675</v>
      </c>
    </row>
    <row r="67" spans="1:5" x14ac:dyDescent="0.35">
      <c r="A67" s="2">
        <f t="shared" si="0"/>
        <v>55</v>
      </c>
      <c r="B67" s="2">
        <f t="shared" si="1"/>
        <v>1800</v>
      </c>
      <c r="C67" s="2">
        <f t="shared" si="2"/>
        <v>1081.884571380856</v>
      </c>
      <c r="D67" s="2">
        <f t="shared" si="3"/>
        <v>718.11542861914404</v>
      </c>
      <c r="E67" s="2">
        <f t="shared" si="4"/>
        <v>323847.2559856376</v>
      </c>
    </row>
    <row r="68" spans="1:5" x14ac:dyDescent="0.35">
      <c r="A68" s="2">
        <f t="shared" si="0"/>
        <v>56</v>
      </c>
      <c r="B68" s="2">
        <f t="shared" si="1"/>
        <v>1800</v>
      </c>
      <c r="C68" s="2">
        <f t="shared" si="2"/>
        <v>1079.4908532854588</v>
      </c>
      <c r="D68" s="2">
        <f t="shared" si="3"/>
        <v>720.5091467145412</v>
      </c>
      <c r="E68" s="2">
        <f t="shared" si="4"/>
        <v>323126.74683892308</v>
      </c>
    </row>
    <row r="69" spans="1:5" x14ac:dyDescent="0.35">
      <c r="A69" s="2">
        <f t="shared" si="0"/>
        <v>57</v>
      </c>
      <c r="B69" s="2">
        <f t="shared" si="1"/>
        <v>1800</v>
      </c>
      <c r="C69" s="2">
        <f t="shared" si="2"/>
        <v>1077.0891561297437</v>
      </c>
      <c r="D69" s="2">
        <f t="shared" si="3"/>
        <v>722.91084387025626</v>
      </c>
      <c r="E69" s="2">
        <f t="shared" si="4"/>
        <v>322403.83599505282</v>
      </c>
    </row>
    <row r="70" spans="1:5" x14ac:dyDescent="0.35">
      <c r="A70" s="2">
        <f t="shared" si="0"/>
        <v>58</v>
      </c>
      <c r="B70" s="2">
        <f t="shared" si="1"/>
        <v>1800</v>
      </c>
      <c r="C70" s="2">
        <f t="shared" si="2"/>
        <v>1074.6794533168429</v>
      </c>
      <c r="D70" s="2">
        <f t="shared" si="3"/>
        <v>725.32054668315709</v>
      </c>
      <c r="E70" s="2">
        <f t="shared" si="4"/>
        <v>321678.51544836967</v>
      </c>
    </row>
    <row r="71" spans="1:5" x14ac:dyDescent="0.35">
      <c r="A71" s="2">
        <f t="shared" si="0"/>
        <v>59</v>
      </c>
      <c r="B71" s="2">
        <f t="shared" si="1"/>
        <v>1800</v>
      </c>
      <c r="C71" s="2">
        <f t="shared" si="2"/>
        <v>1072.2617181612322</v>
      </c>
      <c r="D71" s="2">
        <f t="shared" si="3"/>
        <v>727.73828183876776</v>
      </c>
      <c r="E71" s="2">
        <f t="shared" si="4"/>
        <v>320950.7771665309</v>
      </c>
    </row>
    <row r="72" spans="1:5" x14ac:dyDescent="0.35">
      <c r="A72" s="2">
        <f t="shared" si="0"/>
        <v>60</v>
      </c>
      <c r="B72" s="2">
        <f t="shared" si="1"/>
        <v>1800</v>
      </c>
      <c r="C72" s="2">
        <f t="shared" si="2"/>
        <v>1069.8359238884364</v>
      </c>
      <c r="D72" s="2">
        <f t="shared" si="3"/>
        <v>730.16407611156365</v>
      </c>
      <c r="E72" s="2">
        <f t="shared" si="4"/>
        <v>320220.61309041933</v>
      </c>
    </row>
    <row r="73" spans="1:5" x14ac:dyDescent="0.35">
      <c r="A73" s="2">
        <f t="shared" si="0"/>
        <v>61</v>
      </c>
      <c r="B73" s="2">
        <f t="shared" si="1"/>
        <v>1800</v>
      </c>
      <c r="C73" s="2">
        <f t="shared" si="2"/>
        <v>1067.4020436347312</v>
      </c>
      <c r="D73" s="2">
        <f t="shared" si="3"/>
        <v>732.59795636526883</v>
      </c>
      <c r="E73" s="2">
        <f t="shared" si="4"/>
        <v>319488.01513405406</v>
      </c>
    </row>
    <row r="74" spans="1:5" x14ac:dyDescent="0.35">
      <c r="A74" s="2">
        <f t="shared" si="0"/>
        <v>62</v>
      </c>
      <c r="B74" s="2">
        <f t="shared" si="1"/>
        <v>1800</v>
      </c>
      <c r="C74" s="2">
        <f t="shared" si="2"/>
        <v>1064.9600504468469</v>
      </c>
      <c r="D74" s="2">
        <f t="shared" si="3"/>
        <v>735.03994955315306</v>
      </c>
      <c r="E74" s="2">
        <f t="shared" si="4"/>
        <v>318752.97518450092</v>
      </c>
    </row>
    <row r="75" spans="1:5" x14ac:dyDescent="0.35">
      <c r="A75" s="2">
        <f t="shared" si="0"/>
        <v>63</v>
      </c>
      <c r="B75" s="2">
        <f t="shared" si="1"/>
        <v>1800</v>
      </c>
      <c r="C75" s="2">
        <f t="shared" si="2"/>
        <v>1062.5099172816697</v>
      </c>
      <c r="D75" s="2">
        <f t="shared" si="3"/>
        <v>737.49008271833031</v>
      </c>
      <c r="E75" s="2">
        <f t="shared" si="4"/>
        <v>318015.4851017826</v>
      </c>
    </row>
    <row r="76" spans="1:5" x14ac:dyDescent="0.35">
      <c r="A76" s="2">
        <f t="shared" si="0"/>
        <v>64</v>
      </c>
      <c r="B76" s="2">
        <f t="shared" si="1"/>
        <v>1800</v>
      </c>
      <c r="C76" s="2">
        <f t="shared" si="2"/>
        <v>1060.051617005942</v>
      </c>
      <c r="D76" s="2">
        <f t="shared" si="3"/>
        <v>739.94838299405797</v>
      </c>
      <c r="E76" s="2">
        <f t="shared" si="4"/>
        <v>317275.53671878856</v>
      </c>
    </row>
    <row r="77" spans="1:5" x14ac:dyDescent="0.35">
      <c r="A77" s="2">
        <f t="shared" ref="A77:A140" si="5">IF(ROW()-12&lt;=$B$5*12,ROW()-12,"")</f>
        <v>65</v>
      </c>
      <c r="B77" s="2">
        <f t="shared" ref="B77:B140" si="6">IF(ROW()-12&lt;=$B$5*12,$B$8,"")</f>
        <v>1800</v>
      </c>
      <c r="C77" s="2">
        <f t="shared" ref="C77:C140" si="7">IF(ROW()-12&lt;=$B$5*12,IF(A77=1,$B$2,$E76)*($B$3/100/12),"")</f>
        <v>1057.5851223959619</v>
      </c>
      <c r="D77" s="2">
        <f t="shared" ref="D77:D140" si="8">IF(ROW()-12&lt;=$B$5*12,B77-C77,"")</f>
        <v>742.41487760403811</v>
      </c>
      <c r="E77" s="2">
        <f t="shared" ref="E77:E140" si="9">IF(ROW()-12&lt;=$B$5*12,IF(A77=1,$B$2,E76)-D77,"")</f>
        <v>316533.1218411845</v>
      </c>
    </row>
    <row r="78" spans="1:5" x14ac:dyDescent="0.35">
      <c r="A78" s="2">
        <f t="shared" si="5"/>
        <v>66</v>
      </c>
      <c r="B78" s="2">
        <f t="shared" si="6"/>
        <v>1800</v>
      </c>
      <c r="C78" s="2">
        <f t="shared" si="7"/>
        <v>1055.1104061372816</v>
      </c>
      <c r="D78" s="2">
        <f t="shared" si="8"/>
        <v>744.88959386271836</v>
      </c>
      <c r="E78" s="2">
        <f t="shared" si="9"/>
        <v>315788.23224732181</v>
      </c>
    </row>
    <row r="79" spans="1:5" x14ac:dyDescent="0.35">
      <c r="A79" s="2">
        <f t="shared" si="5"/>
        <v>67</v>
      </c>
      <c r="B79" s="2">
        <f t="shared" si="6"/>
        <v>1800</v>
      </c>
      <c r="C79" s="2">
        <f t="shared" si="7"/>
        <v>1052.627440824406</v>
      </c>
      <c r="D79" s="2">
        <f t="shared" si="8"/>
        <v>747.37255917559401</v>
      </c>
      <c r="E79" s="2">
        <f t="shared" si="9"/>
        <v>315040.85968814621</v>
      </c>
    </row>
    <row r="80" spans="1:5" x14ac:dyDescent="0.35">
      <c r="A80" s="2">
        <f t="shared" si="5"/>
        <v>68</v>
      </c>
      <c r="B80" s="2">
        <f t="shared" si="6"/>
        <v>1800</v>
      </c>
      <c r="C80" s="2">
        <f t="shared" si="7"/>
        <v>1050.1361989604875</v>
      </c>
      <c r="D80" s="2">
        <f t="shared" si="8"/>
        <v>749.86380103951251</v>
      </c>
      <c r="E80" s="2">
        <f t="shared" si="9"/>
        <v>314290.99588710669</v>
      </c>
    </row>
    <row r="81" spans="1:5" x14ac:dyDescent="0.35">
      <c r="A81" s="2">
        <f t="shared" si="5"/>
        <v>69</v>
      </c>
      <c r="B81" s="2">
        <f t="shared" si="6"/>
        <v>1800</v>
      </c>
      <c r="C81" s="2">
        <f t="shared" si="7"/>
        <v>1047.6366529570223</v>
      </c>
      <c r="D81" s="2">
        <f t="shared" si="8"/>
        <v>752.36334704297769</v>
      </c>
      <c r="E81" s="2">
        <f t="shared" si="9"/>
        <v>313538.6325400637</v>
      </c>
    </row>
    <row r="82" spans="1:5" x14ac:dyDescent="0.35">
      <c r="A82" s="2">
        <f t="shared" si="5"/>
        <v>70</v>
      </c>
      <c r="B82" s="2">
        <f t="shared" si="6"/>
        <v>1800</v>
      </c>
      <c r="C82" s="2">
        <f t="shared" si="7"/>
        <v>1045.1287751335458</v>
      </c>
      <c r="D82" s="2">
        <f t="shared" si="8"/>
        <v>754.87122486645421</v>
      </c>
      <c r="E82" s="2">
        <f t="shared" si="9"/>
        <v>312783.76131519722</v>
      </c>
    </row>
    <row r="83" spans="1:5" x14ac:dyDescent="0.35">
      <c r="A83" s="2">
        <f t="shared" si="5"/>
        <v>71</v>
      </c>
      <c r="B83" s="2">
        <f t="shared" si="6"/>
        <v>1800</v>
      </c>
      <c r="C83" s="2">
        <f t="shared" si="7"/>
        <v>1042.6125377173241</v>
      </c>
      <c r="D83" s="2">
        <f t="shared" si="8"/>
        <v>757.38746228267587</v>
      </c>
      <c r="E83" s="2">
        <f t="shared" si="9"/>
        <v>312026.37385291455</v>
      </c>
    </row>
    <row r="84" spans="1:5" x14ac:dyDescent="0.35">
      <c r="A84" s="2">
        <f t="shared" si="5"/>
        <v>72</v>
      </c>
      <c r="B84" s="2">
        <f t="shared" si="6"/>
        <v>1800</v>
      </c>
      <c r="C84" s="2">
        <f t="shared" si="7"/>
        <v>1040.0879128430486</v>
      </c>
      <c r="D84" s="2">
        <f t="shared" si="8"/>
        <v>759.91208715695143</v>
      </c>
      <c r="E84" s="2">
        <f t="shared" si="9"/>
        <v>311266.46176575759</v>
      </c>
    </row>
    <row r="85" spans="1:5" x14ac:dyDescent="0.35">
      <c r="A85" s="2">
        <f t="shared" si="5"/>
        <v>73</v>
      </c>
      <c r="B85" s="2">
        <f t="shared" si="6"/>
        <v>1800</v>
      </c>
      <c r="C85" s="2">
        <f t="shared" si="7"/>
        <v>1037.5548725525255</v>
      </c>
      <c r="D85" s="2">
        <f t="shared" si="8"/>
        <v>762.44512744747453</v>
      </c>
      <c r="E85" s="2">
        <f t="shared" si="9"/>
        <v>310504.0166383101</v>
      </c>
    </row>
    <row r="86" spans="1:5" x14ac:dyDescent="0.35">
      <c r="A86" s="2">
        <f t="shared" si="5"/>
        <v>74</v>
      </c>
      <c r="B86" s="2">
        <f t="shared" si="6"/>
        <v>1800</v>
      </c>
      <c r="C86" s="2">
        <f t="shared" si="7"/>
        <v>1035.0133887943671</v>
      </c>
      <c r="D86" s="2">
        <f t="shared" si="8"/>
        <v>764.98661120563293</v>
      </c>
      <c r="E86" s="2">
        <f t="shared" si="9"/>
        <v>309739.03002710448</v>
      </c>
    </row>
    <row r="87" spans="1:5" x14ac:dyDescent="0.35">
      <c r="A87" s="2">
        <f t="shared" si="5"/>
        <v>75</v>
      </c>
      <c r="B87" s="2">
        <f t="shared" si="6"/>
        <v>1800</v>
      </c>
      <c r="C87" s="2">
        <f t="shared" si="7"/>
        <v>1032.4634334236816</v>
      </c>
      <c r="D87" s="2">
        <f t="shared" si="8"/>
        <v>767.53656657631836</v>
      </c>
      <c r="E87" s="2">
        <f t="shared" si="9"/>
        <v>308971.49346052815</v>
      </c>
    </row>
    <row r="88" spans="1:5" x14ac:dyDescent="0.35">
      <c r="A88" s="2">
        <f t="shared" si="5"/>
        <v>76</v>
      </c>
      <c r="B88" s="2">
        <f t="shared" si="6"/>
        <v>1800</v>
      </c>
      <c r="C88" s="2">
        <f t="shared" si="7"/>
        <v>1029.9049782017605</v>
      </c>
      <c r="D88" s="2">
        <f t="shared" si="8"/>
        <v>770.09502179823949</v>
      </c>
      <c r="E88" s="2">
        <f t="shared" si="9"/>
        <v>308201.39843872993</v>
      </c>
    </row>
    <row r="89" spans="1:5" x14ac:dyDescent="0.35">
      <c r="A89" s="2">
        <f t="shared" si="5"/>
        <v>77</v>
      </c>
      <c r="B89" s="2">
        <f t="shared" si="6"/>
        <v>1800</v>
      </c>
      <c r="C89" s="2">
        <f t="shared" si="7"/>
        <v>1027.3379947957665</v>
      </c>
      <c r="D89" s="2">
        <f t="shared" si="8"/>
        <v>772.66200520423354</v>
      </c>
      <c r="E89" s="2">
        <f t="shared" si="9"/>
        <v>307428.73643352569</v>
      </c>
    </row>
    <row r="90" spans="1:5" x14ac:dyDescent="0.35">
      <c r="A90" s="2">
        <f t="shared" si="5"/>
        <v>78</v>
      </c>
      <c r="B90" s="2">
        <f t="shared" si="6"/>
        <v>1800</v>
      </c>
      <c r="C90" s="2">
        <f t="shared" si="7"/>
        <v>1024.7624547784189</v>
      </c>
      <c r="D90" s="2">
        <f t="shared" si="8"/>
        <v>775.23754522158106</v>
      </c>
      <c r="E90" s="2">
        <f t="shared" si="9"/>
        <v>306653.49888830411</v>
      </c>
    </row>
    <row r="91" spans="1:5" x14ac:dyDescent="0.35">
      <c r="A91" s="2">
        <f t="shared" si="5"/>
        <v>79</v>
      </c>
      <c r="B91" s="2">
        <f t="shared" si="6"/>
        <v>1800</v>
      </c>
      <c r="C91" s="2">
        <f t="shared" si="7"/>
        <v>1022.1783296276805</v>
      </c>
      <c r="D91" s="2">
        <f t="shared" si="8"/>
        <v>777.82167037231955</v>
      </c>
      <c r="E91" s="2">
        <f t="shared" si="9"/>
        <v>305875.67721793178</v>
      </c>
    </row>
    <row r="92" spans="1:5" x14ac:dyDescent="0.35">
      <c r="A92" s="2">
        <f t="shared" si="5"/>
        <v>80</v>
      </c>
      <c r="B92" s="2">
        <f t="shared" si="6"/>
        <v>1800</v>
      </c>
      <c r="C92" s="2">
        <f t="shared" si="7"/>
        <v>1019.5855907264394</v>
      </c>
      <c r="D92" s="2">
        <f t="shared" si="8"/>
        <v>780.41440927356064</v>
      </c>
      <c r="E92" s="2">
        <f t="shared" si="9"/>
        <v>305095.26280865824</v>
      </c>
    </row>
    <row r="93" spans="1:5" x14ac:dyDescent="0.35">
      <c r="A93" s="2">
        <f t="shared" si="5"/>
        <v>81</v>
      </c>
      <c r="B93" s="2">
        <f t="shared" si="6"/>
        <v>1800</v>
      </c>
      <c r="C93" s="2">
        <f t="shared" si="7"/>
        <v>1016.9842093621942</v>
      </c>
      <c r="D93" s="2">
        <f t="shared" si="8"/>
        <v>783.01579063780582</v>
      </c>
      <c r="E93" s="2">
        <f t="shared" si="9"/>
        <v>304312.24701802043</v>
      </c>
    </row>
    <row r="94" spans="1:5" x14ac:dyDescent="0.35">
      <c r="A94" s="2">
        <f t="shared" si="5"/>
        <v>82</v>
      </c>
      <c r="B94" s="2">
        <f t="shared" si="6"/>
        <v>1800</v>
      </c>
      <c r="C94" s="2">
        <f t="shared" si="7"/>
        <v>1014.3741567267348</v>
      </c>
      <c r="D94" s="2">
        <f t="shared" si="8"/>
        <v>785.62584327326522</v>
      </c>
      <c r="E94" s="2">
        <f t="shared" si="9"/>
        <v>303526.62117474718</v>
      </c>
    </row>
    <row r="95" spans="1:5" x14ac:dyDescent="0.35">
      <c r="A95" s="2">
        <f t="shared" si="5"/>
        <v>83</v>
      </c>
      <c r="B95" s="2">
        <f t="shared" si="6"/>
        <v>1800</v>
      </c>
      <c r="C95" s="2">
        <f t="shared" si="7"/>
        <v>1011.755403915824</v>
      </c>
      <c r="D95" s="2">
        <f t="shared" si="8"/>
        <v>788.24459608417601</v>
      </c>
      <c r="E95" s="2">
        <f t="shared" si="9"/>
        <v>302738.37657866301</v>
      </c>
    </row>
    <row r="96" spans="1:5" x14ac:dyDescent="0.35">
      <c r="A96" s="2">
        <f t="shared" si="5"/>
        <v>84</v>
      </c>
      <c r="B96" s="2">
        <f t="shared" si="6"/>
        <v>1800</v>
      </c>
      <c r="C96" s="2">
        <f t="shared" si="7"/>
        <v>1009.1279219288767</v>
      </c>
      <c r="D96" s="2">
        <f t="shared" si="8"/>
        <v>790.87207807112327</v>
      </c>
      <c r="E96" s="2">
        <f t="shared" si="9"/>
        <v>301947.50450059189</v>
      </c>
    </row>
    <row r="97" spans="1:5" x14ac:dyDescent="0.35">
      <c r="A97" s="2">
        <f t="shared" si="5"/>
        <v>85</v>
      </c>
      <c r="B97" s="2">
        <f t="shared" si="6"/>
        <v>1800</v>
      </c>
      <c r="C97" s="2">
        <f t="shared" si="7"/>
        <v>1006.4916816686397</v>
      </c>
      <c r="D97" s="2">
        <f t="shared" si="8"/>
        <v>793.50831833136033</v>
      </c>
      <c r="E97" s="2">
        <f t="shared" si="9"/>
        <v>301153.99618226051</v>
      </c>
    </row>
    <row r="98" spans="1:5" x14ac:dyDescent="0.35">
      <c r="A98" s="2">
        <f t="shared" si="5"/>
        <v>86</v>
      </c>
      <c r="B98" s="2">
        <f t="shared" si="6"/>
        <v>1800</v>
      </c>
      <c r="C98" s="2">
        <f t="shared" si="7"/>
        <v>1003.8466539408685</v>
      </c>
      <c r="D98" s="2">
        <f t="shared" si="8"/>
        <v>796.15334605913154</v>
      </c>
      <c r="E98" s="2">
        <f t="shared" si="9"/>
        <v>300357.84283620137</v>
      </c>
    </row>
    <row r="99" spans="1:5" x14ac:dyDescent="0.35">
      <c r="A99" s="2">
        <f t="shared" si="5"/>
        <v>87</v>
      </c>
      <c r="B99" s="2">
        <f t="shared" si="6"/>
        <v>1800</v>
      </c>
      <c r="C99" s="2">
        <f t="shared" si="7"/>
        <v>1001.1928094540046</v>
      </c>
      <c r="D99" s="2">
        <f t="shared" si="8"/>
        <v>798.80719054599535</v>
      </c>
      <c r="E99" s="2">
        <f t="shared" si="9"/>
        <v>299559.03564565536</v>
      </c>
    </row>
    <row r="100" spans="1:5" x14ac:dyDescent="0.35">
      <c r="A100" s="2">
        <f t="shared" si="5"/>
        <v>88</v>
      </c>
      <c r="B100" s="2">
        <f t="shared" si="6"/>
        <v>1800</v>
      </c>
      <c r="C100" s="2">
        <f t="shared" si="7"/>
        <v>998.53011881885129</v>
      </c>
      <c r="D100" s="2">
        <f t="shared" si="8"/>
        <v>801.46988118114871</v>
      </c>
      <c r="E100" s="2">
        <f t="shared" si="9"/>
        <v>298757.56576447422</v>
      </c>
    </row>
    <row r="101" spans="1:5" x14ac:dyDescent="0.35">
      <c r="A101" s="2">
        <f t="shared" si="5"/>
        <v>89</v>
      </c>
      <c r="B101" s="2">
        <f t="shared" si="6"/>
        <v>1800</v>
      </c>
      <c r="C101" s="2">
        <f t="shared" si="7"/>
        <v>995.85855254824742</v>
      </c>
      <c r="D101" s="2">
        <f t="shared" si="8"/>
        <v>804.14144745175258</v>
      </c>
      <c r="E101" s="2">
        <f t="shared" si="9"/>
        <v>297953.42431702244</v>
      </c>
    </row>
    <row r="102" spans="1:5" x14ac:dyDescent="0.35">
      <c r="A102" s="2">
        <f t="shared" si="5"/>
        <v>90</v>
      </c>
      <c r="B102" s="2">
        <f t="shared" si="6"/>
        <v>1800</v>
      </c>
      <c r="C102" s="2">
        <f t="shared" si="7"/>
        <v>993.17808105674146</v>
      </c>
      <c r="D102" s="2">
        <f t="shared" si="8"/>
        <v>806.82191894325854</v>
      </c>
      <c r="E102" s="2">
        <f t="shared" si="9"/>
        <v>297146.60239807918</v>
      </c>
    </row>
    <row r="103" spans="1:5" x14ac:dyDescent="0.35">
      <c r="A103" s="2">
        <f t="shared" si="5"/>
        <v>91</v>
      </c>
      <c r="B103" s="2">
        <f t="shared" si="6"/>
        <v>1800</v>
      </c>
      <c r="C103" s="2">
        <f t="shared" si="7"/>
        <v>990.488674660264</v>
      </c>
      <c r="D103" s="2">
        <f t="shared" si="8"/>
        <v>809.511325339736</v>
      </c>
      <c r="E103" s="2">
        <f t="shared" si="9"/>
        <v>296337.09107273945</v>
      </c>
    </row>
    <row r="104" spans="1:5" x14ac:dyDescent="0.35">
      <c r="A104" s="2">
        <f t="shared" si="5"/>
        <v>92</v>
      </c>
      <c r="B104" s="2">
        <f t="shared" si="6"/>
        <v>1800</v>
      </c>
      <c r="C104" s="2">
        <f t="shared" si="7"/>
        <v>987.79030357579825</v>
      </c>
      <c r="D104" s="2">
        <f t="shared" si="8"/>
        <v>812.20969642420175</v>
      </c>
      <c r="E104" s="2">
        <f t="shared" si="9"/>
        <v>295524.88137631526</v>
      </c>
    </row>
    <row r="105" spans="1:5" x14ac:dyDescent="0.35">
      <c r="A105" s="2">
        <f t="shared" si="5"/>
        <v>93</v>
      </c>
      <c r="B105" s="2">
        <f t="shared" si="6"/>
        <v>1800</v>
      </c>
      <c r="C105" s="2">
        <f t="shared" si="7"/>
        <v>985.08293792105087</v>
      </c>
      <c r="D105" s="2">
        <f t="shared" si="8"/>
        <v>814.91706207894913</v>
      </c>
      <c r="E105" s="2">
        <f t="shared" si="9"/>
        <v>294709.96431423631</v>
      </c>
    </row>
    <row r="106" spans="1:5" x14ac:dyDescent="0.35">
      <c r="A106" s="2">
        <f t="shared" si="5"/>
        <v>94</v>
      </c>
      <c r="B106" s="2">
        <f t="shared" si="6"/>
        <v>1800</v>
      </c>
      <c r="C106" s="2">
        <f t="shared" si="7"/>
        <v>982.36654771412111</v>
      </c>
      <c r="D106" s="2">
        <f t="shared" si="8"/>
        <v>817.63345228587889</v>
      </c>
      <c r="E106" s="2">
        <f t="shared" si="9"/>
        <v>293892.33086195041</v>
      </c>
    </row>
    <row r="107" spans="1:5" x14ac:dyDescent="0.35">
      <c r="A107" s="2">
        <f t="shared" si="5"/>
        <v>95</v>
      </c>
      <c r="B107" s="2">
        <f t="shared" si="6"/>
        <v>1800</v>
      </c>
      <c r="C107" s="2">
        <f t="shared" si="7"/>
        <v>979.64110287316805</v>
      </c>
      <c r="D107" s="2">
        <f t="shared" si="8"/>
        <v>820.35889712683195</v>
      </c>
      <c r="E107" s="2">
        <f t="shared" si="9"/>
        <v>293071.97196482361</v>
      </c>
    </row>
    <row r="108" spans="1:5" x14ac:dyDescent="0.35">
      <c r="A108" s="2">
        <f t="shared" si="5"/>
        <v>96</v>
      </c>
      <c r="B108" s="2">
        <f t="shared" si="6"/>
        <v>1800</v>
      </c>
      <c r="C108" s="2">
        <f t="shared" si="7"/>
        <v>976.90657321607875</v>
      </c>
      <c r="D108" s="2">
        <f t="shared" si="8"/>
        <v>823.09342678392125</v>
      </c>
      <c r="E108" s="2">
        <f t="shared" si="9"/>
        <v>292248.87853803969</v>
      </c>
    </row>
    <row r="109" spans="1:5" x14ac:dyDescent="0.35">
      <c r="A109" s="2">
        <f t="shared" si="5"/>
        <v>97</v>
      </c>
      <c r="B109" s="2">
        <f t="shared" si="6"/>
        <v>1800</v>
      </c>
      <c r="C109" s="2">
        <f t="shared" si="7"/>
        <v>974.16292846013232</v>
      </c>
      <c r="D109" s="2">
        <f t="shared" si="8"/>
        <v>825.83707153986768</v>
      </c>
      <c r="E109" s="2">
        <f t="shared" si="9"/>
        <v>291423.0414664998</v>
      </c>
    </row>
    <row r="110" spans="1:5" x14ac:dyDescent="0.35">
      <c r="A110" s="2">
        <f t="shared" si="5"/>
        <v>98</v>
      </c>
      <c r="B110" s="2">
        <f t="shared" si="6"/>
        <v>1800</v>
      </c>
      <c r="C110" s="2">
        <f t="shared" si="7"/>
        <v>971.4101382216661</v>
      </c>
      <c r="D110" s="2">
        <f t="shared" si="8"/>
        <v>828.5898617783339</v>
      </c>
      <c r="E110" s="2">
        <f t="shared" si="9"/>
        <v>290594.45160472149</v>
      </c>
    </row>
    <row r="111" spans="1:5" x14ac:dyDescent="0.35">
      <c r="A111" s="2">
        <f t="shared" si="5"/>
        <v>99</v>
      </c>
      <c r="B111" s="2">
        <f t="shared" si="6"/>
        <v>1800</v>
      </c>
      <c r="C111" s="2">
        <f t="shared" si="7"/>
        <v>968.6481720157384</v>
      </c>
      <c r="D111" s="2">
        <f t="shared" si="8"/>
        <v>831.3518279842616</v>
      </c>
      <c r="E111" s="2">
        <f t="shared" si="9"/>
        <v>289763.09977673722</v>
      </c>
    </row>
    <row r="112" spans="1:5" x14ac:dyDescent="0.35">
      <c r="A112" s="2">
        <f t="shared" si="5"/>
        <v>100</v>
      </c>
      <c r="B112" s="2">
        <f t="shared" si="6"/>
        <v>1800</v>
      </c>
      <c r="C112" s="2">
        <f t="shared" si="7"/>
        <v>965.87699925579079</v>
      </c>
      <c r="D112" s="2">
        <f t="shared" si="8"/>
        <v>834.12300074420921</v>
      </c>
      <c r="E112" s="2">
        <f t="shared" si="9"/>
        <v>288928.97677599301</v>
      </c>
    </row>
    <row r="113" spans="1:5" x14ac:dyDescent="0.35">
      <c r="A113" s="2">
        <f t="shared" si="5"/>
        <v>101</v>
      </c>
      <c r="B113" s="2">
        <f t="shared" si="6"/>
        <v>1800</v>
      </c>
      <c r="C113" s="2">
        <f t="shared" si="7"/>
        <v>963.09658925331007</v>
      </c>
      <c r="D113" s="2">
        <f t="shared" si="8"/>
        <v>836.90341074668993</v>
      </c>
      <c r="E113" s="2">
        <f t="shared" si="9"/>
        <v>288092.07336524629</v>
      </c>
    </row>
    <row r="114" spans="1:5" x14ac:dyDescent="0.35">
      <c r="A114" s="2">
        <f t="shared" si="5"/>
        <v>102</v>
      </c>
      <c r="B114" s="2">
        <f t="shared" si="6"/>
        <v>1800</v>
      </c>
      <c r="C114" s="2">
        <f t="shared" si="7"/>
        <v>960.30691121748771</v>
      </c>
      <c r="D114" s="2">
        <f t="shared" si="8"/>
        <v>839.69308878251229</v>
      </c>
      <c r="E114" s="2">
        <f t="shared" si="9"/>
        <v>287252.38027646381</v>
      </c>
    </row>
    <row r="115" spans="1:5" x14ac:dyDescent="0.35">
      <c r="A115" s="2">
        <f t="shared" si="5"/>
        <v>103</v>
      </c>
      <c r="B115" s="2">
        <f t="shared" si="6"/>
        <v>1800</v>
      </c>
      <c r="C115" s="2">
        <f t="shared" si="7"/>
        <v>957.50793425487939</v>
      </c>
      <c r="D115" s="2">
        <f t="shared" si="8"/>
        <v>842.49206574512061</v>
      </c>
      <c r="E115" s="2">
        <f t="shared" si="9"/>
        <v>286409.88821071869</v>
      </c>
    </row>
    <row r="116" spans="1:5" x14ac:dyDescent="0.35">
      <c r="A116" s="2">
        <f t="shared" si="5"/>
        <v>104</v>
      </c>
      <c r="B116" s="2">
        <f t="shared" si="6"/>
        <v>1800</v>
      </c>
      <c r="C116" s="2">
        <f t="shared" si="7"/>
        <v>954.69962736906234</v>
      </c>
      <c r="D116" s="2">
        <f t="shared" si="8"/>
        <v>845.30037263093766</v>
      </c>
      <c r="E116" s="2">
        <f t="shared" si="9"/>
        <v>285564.58783808775</v>
      </c>
    </row>
    <row r="117" spans="1:5" x14ac:dyDescent="0.35">
      <c r="A117" s="2">
        <f t="shared" si="5"/>
        <v>105</v>
      </c>
      <c r="B117" s="2">
        <f t="shared" si="6"/>
        <v>1800</v>
      </c>
      <c r="C117" s="2">
        <f t="shared" si="7"/>
        <v>951.88195946029259</v>
      </c>
      <c r="D117" s="2">
        <f t="shared" si="8"/>
        <v>848.11804053970741</v>
      </c>
      <c r="E117" s="2">
        <f t="shared" si="9"/>
        <v>284716.46979754802</v>
      </c>
    </row>
    <row r="118" spans="1:5" x14ac:dyDescent="0.35">
      <c r="A118" s="2">
        <f t="shared" si="5"/>
        <v>106</v>
      </c>
      <c r="B118" s="2">
        <f t="shared" si="6"/>
        <v>1800</v>
      </c>
      <c r="C118" s="2">
        <f t="shared" si="7"/>
        <v>949.05489932516014</v>
      </c>
      <c r="D118" s="2">
        <f t="shared" si="8"/>
        <v>850.94510067483986</v>
      </c>
      <c r="E118" s="2">
        <f t="shared" si="9"/>
        <v>283865.52469687321</v>
      </c>
    </row>
    <row r="119" spans="1:5" x14ac:dyDescent="0.35">
      <c r="A119" s="2">
        <f t="shared" si="5"/>
        <v>107</v>
      </c>
      <c r="B119" s="2">
        <f t="shared" si="6"/>
        <v>1800</v>
      </c>
      <c r="C119" s="2">
        <f t="shared" si="7"/>
        <v>946.21841565624413</v>
      </c>
      <c r="D119" s="2">
        <f t="shared" si="8"/>
        <v>853.78158434375587</v>
      </c>
      <c r="E119" s="2">
        <f t="shared" si="9"/>
        <v>283011.74311252945</v>
      </c>
    </row>
    <row r="120" spans="1:5" x14ac:dyDescent="0.35">
      <c r="A120" s="2">
        <f t="shared" si="5"/>
        <v>108</v>
      </c>
      <c r="B120" s="2">
        <f t="shared" si="6"/>
        <v>1800</v>
      </c>
      <c r="C120" s="2">
        <f t="shared" si="7"/>
        <v>943.37247704176491</v>
      </c>
      <c r="D120" s="2">
        <f t="shared" si="8"/>
        <v>856.62752295823509</v>
      </c>
      <c r="E120" s="2">
        <f t="shared" si="9"/>
        <v>282155.11558957124</v>
      </c>
    </row>
    <row r="121" spans="1:5" x14ac:dyDescent="0.35">
      <c r="A121" s="2">
        <f t="shared" si="5"/>
        <v>109</v>
      </c>
      <c r="B121" s="2">
        <f t="shared" si="6"/>
        <v>1800</v>
      </c>
      <c r="C121" s="2">
        <f t="shared" si="7"/>
        <v>940.51705196523756</v>
      </c>
      <c r="D121" s="2">
        <f t="shared" si="8"/>
        <v>859.48294803476244</v>
      </c>
      <c r="E121" s="2">
        <f t="shared" si="9"/>
        <v>281295.63264153647</v>
      </c>
    </row>
    <row r="122" spans="1:5" x14ac:dyDescent="0.35">
      <c r="A122" s="2">
        <f t="shared" si="5"/>
        <v>110</v>
      </c>
      <c r="B122" s="2">
        <f t="shared" si="6"/>
        <v>1800</v>
      </c>
      <c r="C122" s="2">
        <f t="shared" si="7"/>
        <v>937.65210880512166</v>
      </c>
      <c r="D122" s="2">
        <f t="shared" si="8"/>
        <v>862.34789119487834</v>
      </c>
      <c r="E122" s="2">
        <f t="shared" si="9"/>
        <v>280433.28475034161</v>
      </c>
    </row>
    <row r="123" spans="1:5" x14ac:dyDescent="0.35">
      <c r="A123" s="2">
        <f t="shared" si="5"/>
        <v>111</v>
      </c>
      <c r="B123" s="2">
        <f t="shared" si="6"/>
        <v>1800</v>
      </c>
      <c r="C123" s="2">
        <f t="shared" si="7"/>
        <v>934.77761583447216</v>
      </c>
      <c r="D123" s="2">
        <f t="shared" si="8"/>
        <v>865.22238416552784</v>
      </c>
      <c r="E123" s="2">
        <f t="shared" si="9"/>
        <v>279568.06236617611</v>
      </c>
    </row>
    <row r="124" spans="1:5" x14ac:dyDescent="0.35">
      <c r="A124" s="2">
        <f t="shared" si="5"/>
        <v>112</v>
      </c>
      <c r="B124" s="2">
        <f t="shared" si="6"/>
        <v>1800</v>
      </c>
      <c r="C124" s="2">
        <f t="shared" si="7"/>
        <v>931.89354122058705</v>
      </c>
      <c r="D124" s="2">
        <f t="shared" si="8"/>
        <v>868.10645877941295</v>
      </c>
      <c r="E124" s="2">
        <f t="shared" si="9"/>
        <v>278699.95590739668</v>
      </c>
    </row>
    <row r="125" spans="1:5" x14ac:dyDescent="0.35">
      <c r="A125" s="2">
        <f t="shared" si="5"/>
        <v>113</v>
      </c>
      <c r="B125" s="2">
        <f t="shared" si="6"/>
        <v>1800</v>
      </c>
      <c r="C125" s="2">
        <f t="shared" si="7"/>
        <v>928.99985302465564</v>
      </c>
      <c r="D125" s="2">
        <f t="shared" si="8"/>
        <v>871.00014697534436</v>
      </c>
      <c r="E125" s="2">
        <f t="shared" si="9"/>
        <v>277828.95576042135</v>
      </c>
    </row>
    <row r="126" spans="1:5" x14ac:dyDescent="0.35">
      <c r="A126" s="2">
        <f t="shared" si="5"/>
        <v>114</v>
      </c>
      <c r="B126" s="2">
        <f t="shared" si="6"/>
        <v>1800</v>
      </c>
      <c r="C126" s="2">
        <f t="shared" si="7"/>
        <v>926.09651920140459</v>
      </c>
      <c r="D126" s="2">
        <f t="shared" si="8"/>
        <v>873.90348079859541</v>
      </c>
      <c r="E126" s="2">
        <f t="shared" si="9"/>
        <v>276955.05227962276</v>
      </c>
    </row>
    <row r="127" spans="1:5" x14ac:dyDescent="0.35">
      <c r="A127" s="2">
        <f t="shared" si="5"/>
        <v>115</v>
      </c>
      <c r="B127" s="2">
        <f t="shared" si="6"/>
        <v>1800</v>
      </c>
      <c r="C127" s="2">
        <f t="shared" si="7"/>
        <v>923.18350759874261</v>
      </c>
      <c r="D127" s="2">
        <f t="shared" si="8"/>
        <v>876.81649240125739</v>
      </c>
      <c r="E127" s="2">
        <f t="shared" si="9"/>
        <v>276078.23578722152</v>
      </c>
    </row>
    <row r="128" spans="1:5" x14ac:dyDescent="0.35">
      <c r="A128" s="2">
        <f t="shared" si="5"/>
        <v>116</v>
      </c>
      <c r="B128" s="2">
        <f t="shared" si="6"/>
        <v>1800</v>
      </c>
      <c r="C128" s="2">
        <f t="shared" si="7"/>
        <v>920.26078595740512</v>
      </c>
      <c r="D128" s="2">
        <f t="shared" si="8"/>
        <v>879.73921404259488</v>
      </c>
      <c r="E128" s="2">
        <f t="shared" si="9"/>
        <v>275198.49657317891</v>
      </c>
    </row>
    <row r="129" spans="1:5" x14ac:dyDescent="0.35">
      <c r="A129" s="2">
        <f t="shared" si="5"/>
        <v>117</v>
      </c>
      <c r="B129" s="2">
        <f t="shared" si="6"/>
        <v>1800</v>
      </c>
      <c r="C129" s="2">
        <f t="shared" si="7"/>
        <v>917.3283219105964</v>
      </c>
      <c r="D129" s="2">
        <f t="shared" si="8"/>
        <v>882.6716780894036</v>
      </c>
      <c r="E129" s="2">
        <f t="shared" si="9"/>
        <v>274315.82489508949</v>
      </c>
    </row>
    <row r="130" spans="1:5" x14ac:dyDescent="0.35">
      <c r="A130" s="2">
        <f t="shared" si="5"/>
        <v>118</v>
      </c>
      <c r="B130" s="2">
        <f t="shared" si="6"/>
        <v>1800</v>
      </c>
      <c r="C130" s="2">
        <f t="shared" si="7"/>
        <v>914.3860829836317</v>
      </c>
      <c r="D130" s="2">
        <f t="shared" si="8"/>
        <v>885.6139170163683</v>
      </c>
      <c r="E130" s="2">
        <f t="shared" si="9"/>
        <v>273430.21097807313</v>
      </c>
    </row>
    <row r="131" spans="1:5" x14ac:dyDescent="0.35">
      <c r="A131" s="2">
        <f t="shared" si="5"/>
        <v>119</v>
      </c>
      <c r="B131" s="2">
        <f t="shared" si="6"/>
        <v>1800</v>
      </c>
      <c r="C131" s="2">
        <f t="shared" si="7"/>
        <v>911.43403659357716</v>
      </c>
      <c r="D131" s="2">
        <f t="shared" si="8"/>
        <v>888.56596340642284</v>
      </c>
      <c r="E131" s="2">
        <f t="shared" si="9"/>
        <v>272541.64501466672</v>
      </c>
    </row>
    <row r="132" spans="1:5" x14ac:dyDescent="0.35">
      <c r="A132" s="2">
        <f t="shared" si="5"/>
        <v>120</v>
      </c>
      <c r="B132" s="2">
        <f t="shared" si="6"/>
        <v>1800</v>
      </c>
      <c r="C132" s="2">
        <f t="shared" si="7"/>
        <v>908.47215004888915</v>
      </c>
      <c r="D132" s="2">
        <f t="shared" si="8"/>
        <v>891.52784995111085</v>
      </c>
      <c r="E132" s="2">
        <f t="shared" si="9"/>
        <v>271650.1171647156</v>
      </c>
    </row>
    <row r="133" spans="1:5" x14ac:dyDescent="0.35">
      <c r="A133" s="2">
        <f t="shared" si="5"/>
        <v>121</v>
      </c>
      <c r="B133" s="2">
        <f t="shared" si="6"/>
        <v>1800</v>
      </c>
      <c r="C133" s="2">
        <f t="shared" si="7"/>
        <v>905.5003905490521</v>
      </c>
      <c r="D133" s="2">
        <f t="shared" si="8"/>
        <v>894.4996094509479</v>
      </c>
      <c r="E133" s="2">
        <f t="shared" si="9"/>
        <v>270755.61755526467</v>
      </c>
    </row>
    <row r="134" spans="1:5" x14ac:dyDescent="0.35">
      <c r="A134" s="2">
        <f t="shared" si="5"/>
        <v>122</v>
      </c>
      <c r="B134" s="2">
        <f t="shared" si="6"/>
        <v>1800</v>
      </c>
      <c r="C134" s="2">
        <f t="shared" si="7"/>
        <v>902.51872518421567</v>
      </c>
      <c r="D134" s="2">
        <f t="shared" si="8"/>
        <v>897.48127481578433</v>
      </c>
      <c r="E134" s="2">
        <f t="shared" si="9"/>
        <v>269858.13628044887</v>
      </c>
    </row>
    <row r="135" spans="1:5" x14ac:dyDescent="0.35">
      <c r="A135" s="2">
        <f t="shared" si="5"/>
        <v>123</v>
      </c>
      <c r="B135" s="2">
        <f t="shared" si="6"/>
        <v>1800</v>
      </c>
      <c r="C135" s="2">
        <f t="shared" si="7"/>
        <v>899.52712093482967</v>
      </c>
      <c r="D135" s="2">
        <f t="shared" si="8"/>
        <v>900.47287906517033</v>
      </c>
      <c r="E135" s="2">
        <f t="shared" si="9"/>
        <v>268957.66340138373</v>
      </c>
    </row>
    <row r="136" spans="1:5" x14ac:dyDescent="0.35">
      <c r="A136" s="2">
        <f t="shared" si="5"/>
        <v>124</v>
      </c>
      <c r="B136" s="2">
        <f t="shared" si="6"/>
        <v>1800</v>
      </c>
      <c r="C136" s="2">
        <f t="shared" si="7"/>
        <v>896.52554467127914</v>
      </c>
      <c r="D136" s="2">
        <f t="shared" si="8"/>
        <v>903.47445532872086</v>
      </c>
      <c r="E136" s="2">
        <f t="shared" si="9"/>
        <v>268054.18894605502</v>
      </c>
    </row>
    <row r="137" spans="1:5" x14ac:dyDescent="0.35">
      <c r="A137" s="2">
        <f t="shared" si="5"/>
        <v>125</v>
      </c>
      <c r="B137" s="2">
        <f t="shared" si="6"/>
        <v>1800</v>
      </c>
      <c r="C137" s="2">
        <f t="shared" si="7"/>
        <v>893.51396315351678</v>
      </c>
      <c r="D137" s="2">
        <f t="shared" si="8"/>
        <v>906.48603684648322</v>
      </c>
      <c r="E137" s="2">
        <f t="shared" si="9"/>
        <v>267147.70290920854</v>
      </c>
    </row>
    <row r="138" spans="1:5" x14ac:dyDescent="0.35">
      <c r="A138" s="2">
        <f t="shared" si="5"/>
        <v>126</v>
      </c>
      <c r="B138" s="2">
        <f t="shared" si="6"/>
        <v>1800</v>
      </c>
      <c r="C138" s="2">
        <f t="shared" si="7"/>
        <v>890.49234303069522</v>
      </c>
      <c r="D138" s="2">
        <f t="shared" si="8"/>
        <v>909.50765696930478</v>
      </c>
      <c r="E138" s="2">
        <f t="shared" si="9"/>
        <v>266238.19525223924</v>
      </c>
    </row>
    <row r="139" spans="1:5" x14ac:dyDescent="0.35">
      <c r="A139" s="2">
        <f t="shared" si="5"/>
        <v>127</v>
      </c>
      <c r="B139" s="2">
        <f t="shared" si="6"/>
        <v>1800</v>
      </c>
      <c r="C139" s="2">
        <f t="shared" si="7"/>
        <v>887.46065084079748</v>
      </c>
      <c r="D139" s="2">
        <f t="shared" si="8"/>
        <v>912.53934915920252</v>
      </c>
      <c r="E139" s="2">
        <f t="shared" si="9"/>
        <v>265325.65590308001</v>
      </c>
    </row>
    <row r="140" spans="1:5" x14ac:dyDescent="0.35">
      <c r="A140" s="2">
        <f t="shared" si="5"/>
        <v>128</v>
      </c>
      <c r="B140" s="2">
        <f t="shared" si="6"/>
        <v>1800</v>
      </c>
      <c r="C140" s="2">
        <f t="shared" si="7"/>
        <v>884.41885301026673</v>
      </c>
      <c r="D140" s="2">
        <f t="shared" si="8"/>
        <v>915.58114698973327</v>
      </c>
      <c r="E140" s="2">
        <f t="shared" si="9"/>
        <v>264410.0747560903</v>
      </c>
    </row>
    <row r="141" spans="1:5" x14ac:dyDescent="0.35">
      <c r="A141" s="2">
        <f t="shared" ref="A141:A204" si="10">IF(ROW()-12&lt;=$B$5*12,ROW()-12,"")</f>
        <v>129</v>
      </c>
      <c r="B141" s="2">
        <f t="shared" ref="B141:B204" si="11">IF(ROW()-12&lt;=$B$5*12,$B$8,"")</f>
        <v>1800</v>
      </c>
      <c r="C141" s="2">
        <f t="shared" ref="C141:C204" si="12">IF(ROW()-12&lt;=$B$5*12,IF(A141=1,$B$2,$E140)*($B$3/100/12),"")</f>
        <v>881.3669158536344</v>
      </c>
      <c r="D141" s="2">
        <f t="shared" ref="D141:D204" si="13">IF(ROW()-12&lt;=$B$5*12,B141-C141,"")</f>
        <v>918.6330841463656</v>
      </c>
      <c r="E141" s="2">
        <f t="shared" ref="E141:E204" si="14">IF(ROW()-12&lt;=$B$5*12,IF(A141=1,$B$2,E140)-D141,"")</f>
        <v>263491.44167194393</v>
      </c>
    </row>
    <row r="142" spans="1:5" x14ac:dyDescent="0.35">
      <c r="A142" s="2">
        <f t="shared" si="10"/>
        <v>130</v>
      </c>
      <c r="B142" s="2">
        <f t="shared" si="11"/>
        <v>1800</v>
      </c>
      <c r="C142" s="2">
        <f t="shared" si="12"/>
        <v>878.3048055731465</v>
      </c>
      <c r="D142" s="2">
        <f t="shared" si="13"/>
        <v>921.6951944268535</v>
      </c>
      <c r="E142" s="2">
        <f t="shared" si="14"/>
        <v>262569.74647751707</v>
      </c>
    </row>
    <row r="143" spans="1:5" x14ac:dyDescent="0.35">
      <c r="A143" s="2">
        <f t="shared" si="10"/>
        <v>131</v>
      </c>
      <c r="B143" s="2">
        <f t="shared" si="11"/>
        <v>1800</v>
      </c>
      <c r="C143" s="2">
        <f t="shared" si="12"/>
        <v>875.23248825839028</v>
      </c>
      <c r="D143" s="2">
        <f t="shared" si="13"/>
        <v>924.76751174160972</v>
      </c>
      <c r="E143" s="2">
        <f t="shared" si="14"/>
        <v>261644.97896577546</v>
      </c>
    </row>
    <row r="144" spans="1:5" x14ac:dyDescent="0.35">
      <c r="A144" s="2">
        <f t="shared" si="10"/>
        <v>132</v>
      </c>
      <c r="B144" s="2">
        <f t="shared" si="11"/>
        <v>1800</v>
      </c>
      <c r="C144" s="2">
        <f t="shared" si="12"/>
        <v>872.14992988591825</v>
      </c>
      <c r="D144" s="2">
        <f t="shared" si="13"/>
        <v>927.85007011408175</v>
      </c>
      <c r="E144" s="2">
        <f t="shared" si="14"/>
        <v>260717.12889566139</v>
      </c>
    </row>
    <row r="145" spans="1:5" x14ac:dyDescent="0.35">
      <c r="A145" s="2">
        <f t="shared" si="10"/>
        <v>133</v>
      </c>
      <c r="B145" s="2">
        <f t="shared" si="11"/>
        <v>1800</v>
      </c>
      <c r="C145" s="2">
        <f t="shared" si="12"/>
        <v>869.05709631887134</v>
      </c>
      <c r="D145" s="2">
        <f t="shared" si="13"/>
        <v>930.94290368112866</v>
      </c>
      <c r="E145" s="2">
        <f t="shared" si="14"/>
        <v>259786.18599198025</v>
      </c>
    </row>
    <row r="146" spans="1:5" x14ac:dyDescent="0.35">
      <c r="A146" s="2">
        <f t="shared" si="10"/>
        <v>134</v>
      </c>
      <c r="B146" s="2">
        <f t="shared" si="11"/>
        <v>1800</v>
      </c>
      <c r="C146" s="2">
        <f t="shared" si="12"/>
        <v>865.95395330660085</v>
      </c>
      <c r="D146" s="2">
        <f t="shared" si="13"/>
        <v>934.04604669339915</v>
      </c>
      <c r="E146" s="2">
        <f t="shared" si="14"/>
        <v>258852.13994528685</v>
      </c>
    </row>
    <row r="147" spans="1:5" x14ac:dyDescent="0.35">
      <c r="A147" s="2">
        <f t="shared" si="10"/>
        <v>135</v>
      </c>
      <c r="B147" s="2">
        <f t="shared" si="11"/>
        <v>1800</v>
      </c>
      <c r="C147" s="2">
        <f t="shared" si="12"/>
        <v>862.84046648428955</v>
      </c>
      <c r="D147" s="2">
        <f t="shared" si="13"/>
        <v>937.15953351571045</v>
      </c>
      <c r="E147" s="2">
        <f t="shared" si="14"/>
        <v>257914.98041177113</v>
      </c>
    </row>
    <row r="148" spans="1:5" x14ac:dyDescent="0.35">
      <c r="A148" s="2">
        <f t="shared" si="10"/>
        <v>136</v>
      </c>
      <c r="B148" s="2">
        <f t="shared" si="11"/>
        <v>1800</v>
      </c>
      <c r="C148" s="2">
        <f t="shared" si="12"/>
        <v>859.71660137257049</v>
      </c>
      <c r="D148" s="2">
        <f t="shared" si="13"/>
        <v>940.28339862742951</v>
      </c>
      <c r="E148" s="2">
        <f t="shared" si="14"/>
        <v>256974.69701314371</v>
      </c>
    </row>
    <row r="149" spans="1:5" x14ac:dyDescent="0.35">
      <c r="A149" s="2">
        <f t="shared" si="10"/>
        <v>137</v>
      </c>
      <c r="B149" s="2">
        <f t="shared" si="11"/>
        <v>1800</v>
      </c>
      <c r="C149" s="2">
        <f t="shared" si="12"/>
        <v>856.58232337714571</v>
      </c>
      <c r="D149" s="2">
        <f t="shared" si="13"/>
        <v>943.41767662285429</v>
      </c>
      <c r="E149" s="2">
        <f t="shared" si="14"/>
        <v>256031.27933652085</v>
      </c>
    </row>
    <row r="150" spans="1:5" x14ac:dyDescent="0.35">
      <c r="A150" s="2">
        <f t="shared" si="10"/>
        <v>138</v>
      </c>
      <c r="B150" s="2">
        <f t="shared" si="11"/>
        <v>1800</v>
      </c>
      <c r="C150" s="2">
        <f t="shared" si="12"/>
        <v>853.43759778840285</v>
      </c>
      <c r="D150" s="2">
        <f t="shared" si="13"/>
        <v>946.56240221159715</v>
      </c>
      <c r="E150" s="2">
        <f t="shared" si="14"/>
        <v>255084.71693430925</v>
      </c>
    </row>
    <row r="151" spans="1:5" x14ac:dyDescent="0.35">
      <c r="A151" s="2">
        <f t="shared" si="10"/>
        <v>139</v>
      </c>
      <c r="B151" s="2">
        <f t="shared" si="11"/>
        <v>1800</v>
      </c>
      <c r="C151" s="2">
        <f t="shared" si="12"/>
        <v>850.28238978103093</v>
      </c>
      <c r="D151" s="2">
        <f t="shared" si="13"/>
        <v>949.71761021896907</v>
      </c>
      <c r="E151" s="2">
        <f t="shared" si="14"/>
        <v>254134.99932409028</v>
      </c>
    </row>
    <row r="152" spans="1:5" x14ac:dyDescent="0.35">
      <c r="A152" s="2">
        <f t="shared" si="10"/>
        <v>140</v>
      </c>
      <c r="B152" s="2">
        <f t="shared" si="11"/>
        <v>1800</v>
      </c>
      <c r="C152" s="2">
        <f t="shared" si="12"/>
        <v>847.11666441363434</v>
      </c>
      <c r="D152" s="2">
        <f t="shared" si="13"/>
        <v>952.88333558636566</v>
      </c>
      <c r="E152" s="2">
        <f t="shared" si="14"/>
        <v>253182.11598850391</v>
      </c>
    </row>
    <row r="153" spans="1:5" x14ac:dyDescent="0.35">
      <c r="A153" s="2">
        <f t="shared" si="10"/>
        <v>141</v>
      </c>
      <c r="B153" s="2">
        <f t="shared" si="11"/>
        <v>1800</v>
      </c>
      <c r="C153" s="2">
        <f t="shared" si="12"/>
        <v>843.94038662834646</v>
      </c>
      <c r="D153" s="2">
        <f t="shared" si="13"/>
        <v>956.05961337165354</v>
      </c>
      <c r="E153" s="2">
        <f t="shared" si="14"/>
        <v>252226.05637513226</v>
      </c>
    </row>
    <row r="154" spans="1:5" x14ac:dyDescent="0.35">
      <c r="A154" s="2">
        <f t="shared" si="10"/>
        <v>142</v>
      </c>
      <c r="B154" s="2">
        <f t="shared" si="11"/>
        <v>1800</v>
      </c>
      <c r="C154" s="2">
        <f t="shared" si="12"/>
        <v>840.75352125044094</v>
      </c>
      <c r="D154" s="2">
        <f t="shared" si="13"/>
        <v>959.24647874955906</v>
      </c>
      <c r="E154" s="2">
        <f t="shared" si="14"/>
        <v>251266.80989638271</v>
      </c>
    </row>
    <row r="155" spans="1:5" x14ac:dyDescent="0.35">
      <c r="A155" s="2">
        <f t="shared" si="10"/>
        <v>143</v>
      </c>
      <c r="B155" s="2">
        <f t="shared" si="11"/>
        <v>1800</v>
      </c>
      <c r="C155" s="2">
        <f t="shared" si="12"/>
        <v>837.55603298794244</v>
      </c>
      <c r="D155" s="2">
        <f t="shared" si="13"/>
        <v>962.44396701205756</v>
      </c>
      <c r="E155" s="2">
        <f t="shared" si="14"/>
        <v>250304.36592937066</v>
      </c>
    </row>
    <row r="156" spans="1:5" x14ac:dyDescent="0.35">
      <c r="A156" s="2">
        <f t="shared" si="10"/>
        <v>144</v>
      </c>
      <c r="B156" s="2">
        <f t="shared" si="11"/>
        <v>1800</v>
      </c>
      <c r="C156" s="2">
        <f t="shared" si="12"/>
        <v>834.34788643123557</v>
      </c>
      <c r="D156" s="2">
        <f t="shared" si="13"/>
        <v>965.65211356876443</v>
      </c>
      <c r="E156" s="2">
        <f t="shared" si="14"/>
        <v>249338.71381580189</v>
      </c>
    </row>
    <row r="157" spans="1:5" x14ac:dyDescent="0.35">
      <c r="A157" s="2">
        <f t="shared" si="10"/>
        <v>145</v>
      </c>
      <c r="B157" s="2">
        <f t="shared" si="11"/>
        <v>1800</v>
      </c>
      <c r="C157" s="2">
        <f t="shared" si="12"/>
        <v>831.12904605267306</v>
      </c>
      <c r="D157" s="2">
        <f t="shared" si="13"/>
        <v>968.87095394732694</v>
      </c>
      <c r="E157" s="2">
        <f t="shared" si="14"/>
        <v>248369.84286185456</v>
      </c>
    </row>
    <row r="158" spans="1:5" x14ac:dyDescent="0.35">
      <c r="A158" s="2">
        <f t="shared" si="10"/>
        <v>146</v>
      </c>
      <c r="B158" s="2">
        <f t="shared" si="11"/>
        <v>1800</v>
      </c>
      <c r="C158" s="2">
        <f t="shared" si="12"/>
        <v>827.89947620618193</v>
      </c>
      <c r="D158" s="2">
        <f t="shared" si="13"/>
        <v>972.10052379381807</v>
      </c>
      <c r="E158" s="2">
        <f t="shared" si="14"/>
        <v>247397.74233806075</v>
      </c>
    </row>
    <row r="159" spans="1:5" x14ac:dyDescent="0.35">
      <c r="A159" s="2">
        <f t="shared" si="10"/>
        <v>147</v>
      </c>
      <c r="B159" s="2">
        <f t="shared" si="11"/>
        <v>1800</v>
      </c>
      <c r="C159" s="2">
        <f t="shared" si="12"/>
        <v>824.65914112686926</v>
      </c>
      <c r="D159" s="2">
        <f t="shared" si="13"/>
        <v>975.34085887313074</v>
      </c>
      <c r="E159" s="2">
        <f t="shared" si="14"/>
        <v>246422.40147918763</v>
      </c>
    </row>
    <row r="160" spans="1:5" x14ac:dyDescent="0.35">
      <c r="A160" s="2">
        <f t="shared" si="10"/>
        <v>148</v>
      </c>
      <c r="B160" s="2">
        <f t="shared" si="11"/>
        <v>1800</v>
      </c>
      <c r="C160" s="2">
        <f t="shared" si="12"/>
        <v>821.40800493062545</v>
      </c>
      <c r="D160" s="2">
        <f t="shared" si="13"/>
        <v>978.59199506937455</v>
      </c>
      <c r="E160" s="2">
        <f t="shared" si="14"/>
        <v>245443.80948411825</v>
      </c>
    </row>
    <row r="161" spans="1:5" x14ac:dyDescent="0.35">
      <c r="A161" s="2">
        <f t="shared" si="10"/>
        <v>149</v>
      </c>
      <c r="B161" s="2">
        <f t="shared" si="11"/>
        <v>1800</v>
      </c>
      <c r="C161" s="2">
        <f t="shared" si="12"/>
        <v>818.14603161372759</v>
      </c>
      <c r="D161" s="2">
        <f t="shared" si="13"/>
        <v>981.85396838627241</v>
      </c>
      <c r="E161" s="2">
        <f t="shared" si="14"/>
        <v>244461.95551573197</v>
      </c>
    </row>
    <row r="162" spans="1:5" x14ac:dyDescent="0.35">
      <c r="A162" s="2">
        <f t="shared" si="10"/>
        <v>150</v>
      </c>
      <c r="B162" s="2">
        <f t="shared" si="11"/>
        <v>1800</v>
      </c>
      <c r="C162" s="2">
        <f t="shared" si="12"/>
        <v>814.87318505243991</v>
      </c>
      <c r="D162" s="2">
        <f t="shared" si="13"/>
        <v>985.12681494756009</v>
      </c>
      <c r="E162" s="2">
        <f t="shared" si="14"/>
        <v>243476.82870078442</v>
      </c>
    </row>
    <row r="163" spans="1:5" x14ac:dyDescent="0.35">
      <c r="A163" s="2">
        <f t="shared" si="10"/>
        <v>151</v>
      </c>
      <c r="B163" s="2">
        <f t="shared" si="11"/>
        <v>1800</v>
      </c>
      <c r="C163" s="2">
        <f t="shared" si="12"/>
        <v>811.58942900261479</v>
      </c>
      <c r="D163" s="2">
        <f t="shared" si="13"/>
        <v>988.41057099738521</v>
      </c>
      <c r="E163" s="2">
        <f t="shared" si="14"/>
        <v>242488.41812978702</v>
      </c>
    </row>
    <row r="164" spans="1:5" x14ac:dyDescent="0.35">
      <c r="A164" s="2">
        <f t="shared" si="10"/>
        <v>152</v>
      </c>
      <c r="B164" s="2">
        <f t="shared" si="11"/>
        <v>1800</v>
      </c>
      <c r="C164" s="2">
        <f t="shared" si="12"/>
        <v>808.29472709929018</v>
      </c>
      <c r="D164" s="2">
        <f t="shared" si="13"/>
        <v>991.70527290070982</v>
      </c>
      <c r="E164" s="2">
        <f t="shared" si="14"/>
        <v>241496.71285688633</v>
      </c>
    </row>
    <row r="165" spans="1:5" x14ac:dyDescent="0.35">
      <c r="A165" s="2">
        <f t="shared" si="10"/>
        <v>153</v>
      </c>
      <c r="B165" s="2">
        <f t="shared" si="11"/>
        <v>1800</v>
      </c>
      <c r="C165" s="2">
        <f t="shared" si="12"/>
        <v>804.98904285628782</v>
      </c>
      <c r="D165" s="2">
        <f t="shared" si="13"/>
        <v>995.01095714371218</v>
      </c>
      <c r="E165" s="2">
        <f t="shared" si="14"/>
        <v>240501.70189974262</v>
      </c>
    </row>
    <row r="166" spans="1:5" x14ac:dyDescent="0.35">
      <c r="A166" s="2">
        <f t="shared" si="10"/>
        <v>154</v>
      </c>
      <c r="B166" s="2">
        <f t="shared" si="11"/>
        <v>1800</v>
      </c>
      <c r="C166" s="2">
        <f t="shared" si="12"/>
        <v>801.67233966580875</v>
      </c>
      <c r="D166" s="2">
        <f t="shared" si="13"/>
        <v>998.32766033419125</v>
      </c>
      <c r="E166" s="2">
        <f t="shared" si="14"/>
        <v>239503.37423940844</v>
      </c>
    </row>
    <row r="167" spans="1:5" x14ac:dyDescent="0.35">
      <c r="A167" s="2">
        <f t="shared" si="10"/>
        <v>155</v>
      </c>
      <c r="B167" s="2">
        <f t="shared" si="11"/>
        <v>1800</v>
      </c>
      <c r="C167" s="2">
        <f t="shared" si="12"/>
        <v>798.34458079802823</v>
      </c>
      <c r="D167" s="2">
        <f t="shared" si="13"/>
        <v>1001.6554192019718</v>
      </c>
      <c r="E167" s="2">
        <f t="shared" si="14"/>
        <v>238501.71882020647</v>
      </c>
    </row>
    <row r="168" spans="1:5" x14ac:dyDescent="0.35">
      <c r="A168" s="2">
        <f t="shared" si="10"/>
        <v>156</v>
      </c>
      <c r="B168" s="2">
        <f t="shared" si="11"/>
        <v>1800</v>
      </c>
      <c r="C168" s="2">
        <f t="shared" si="12"/>
        <v>795.00572940068832</v>
      </c>
      <c r="D168" s="2">
        <f t="shared" si="13"/>
        <v>1004.9942705993117</v>
      </c>
      <c r="E168" s="2">
        <f t="shared" si="14"/>
        <v>237496.72454960717</v>
      </c>
    </row>
    <row r="169" spans="1:5" x14ac:dyDescent="0.35">
      <c r="A169" s="2">
        <f t="shared" si="10"/>
        <v>157</v>
      </c>
      <c r="B169" s="2">
        <f t="shared" si="11"/>
        <v>1800</v>
      </c>
      <c r="C169" s="2">
        <f t="shared" si="12"/>
        <v>791.65574849869063</v>
      </c>
      <c r="D169" s="2">
        <f t="shared" si="13"/>
        <v>1008.3442515013094</v>
      </c>
      <c r="E169" s="2">
        <f t="shared" si="14"/>
        <v>236488.38029810585</v>
      </c>
    </row>
    <row r="170" spans="1:5" x14ac:dyDescent="0.35">
      <c r="A170" s="2">
        <f t="shared" si="10"/>
        <v>158</v>
      </c>
      <c r="B170" s="2">
        <f t="shared" si="11"/>
        <v>1800</v>
      </c>
      <c r="C170" s="2">
        <f t="shared" si="12"/>
        <v>788.29460099368623</v>
      </c>
      <c r="D170" s="2">
        <f t="shared" si="13"/>
        <v>1011.7053990063138</v>
      </c>
      <c r="E170" s="2">
        <f t="shared" si="14"/>
        <v>235476.67489909954</v>
      </c>
    </row>
    <row r="171" spans="1:5" x14ac:dyDescent="0.35">
      <c r="A171" s="2">
        <f t="shared" si="10"/>
        <v>159</v>
      </c>
      <c r="B171" s="2">
        <f t="shared" si="11"/>
        <v>1800</v>
      </c>
      <c r="C171" s="2">
        <f t="shared" si="12"/>
        <v>784.92224966366518</v>
      </c>
      <c r="D171" s="2">
        <f t="shared" si="13"/>
        <v>1015.0777503363348</v>
      </c>
      <c r="E171" s="2">
        <f t="shared" si="14"/>
        <v>234461.59714876322</v>
      </c>
    </row>
    <row r="172" spans="1:5" x14ac:dyDescent="0.35">
      <c r="A172" s="2">
        <f t="shared" si="10"/>
        <v>160</v>
      </c>
      <c r="B172" s="2">
        <f t="shared" si="11"/>
        <v>1800</v>
      </c>
      <c r="C172" s="2">
        <f t="shared" si="12"/>
        <v>781.53865716254415</v>
      </c>
      <c r="D172" s="2">
        <f t="shared" si="13"/>
        <v>1018.4613428374558</v>
      </c>
      <c r="E172" s="2">
        <f t="shared" si="14"/>
        <v>233443.13580592576</v>
      </c>
    </row>
    <row r="173" spans="1:5" x14ac:dyDescent="0.35">
      <c r="A173" s="2">
        <f t="shared" si="10"/>
        <v>161</v>
      </c>
      <c r="B173" s="2">
        <f t="shared" si="11"/>
        <v>1800</v>
      </c>
      <c r="C173" s="2">
        <f t="shared" si="12"/>
        <v>778.14378601975261</v>
      </c>
      <c r="D173" s="2">
        <f t="shared" si="13"/>
        <v>1021.8562139802474</v>
      </c>
      <c r="E173" s="2">
        <f t="shared" si="14"/>
        <v>232421.27959194552</v>
      </c>
    </row>
    <row r="174" spans="1:5" x14ac:dyDescent="0.35">
      <c r="A174" s="2">
        <f t="shared" si="10"/>
        <v>162</v>
      </c>
      <c r="B174" s="2">
        <f t="shared" si="11"/>
        <v>1800</v>
      </c>
      <c r="C174" s="2">
        <f t="shared" si="12"/>
        <v>774.73759863981843</v>
      </c>
      <c r="D174" s="2">
        <f t="shared" si="13"/>
        <v>1025.2624013601817</v>
      </c>
      <c r="E174" s="2">
        <f t="shared" si="14"/>
        <v>231396.01719058535</v>
      </c>
    </row>
    <row r="175" spans="1:5" x14ac:dyDescent="0.35">
      <c r="A175" s="2">
        <f t="shared" si="10"/>
        <v>163</v>
      </c>
      <c r="B175" s="2">
        <f t="shared" si="11"/>
        <v>1800</v>
      </c>
      <c r="C175" s="2">
        <f t="shared" si="12"/>
        <v>771.32005730195124</v>
      </c>
      <c r="D175" s="2">
        <f t="shared" si="13"/>
        <v>1028.6799426980488</v>
      </c>
      <c r="E175" s="2">
        <f t="shared" si="14"/>
        <v>230367.33724788731</v>
      </c>
    </row>
    <row r="176" spans="1:5" x14ac:dyDescent="0.35">
      <c r="A176" s="2">
        <f t="shared" si="10"/>
        <v>164</v>
      </c>
      <c r="B176" s="2">
        <f t="shared" si="11"/>
        <v>1800</v>
      </c>
      <c r="C176" s="2">
        <f t="shared" si="12"/>
        <v>767.89112415962438</v>
      </c>
      <c r="D176" s="2">
        <f t="shared" si="13"/>
        <v>1032.1088758403757</v>
      </c>
      <c r="E176" s="2">
        <f t="shared" si="14"/>
        <v>229335.22837204693</v>
      </c>
    </row>
    <row r="177" spans="1:5" x14ac:dyDescent="0.35">
      <c r="A177" s="2">
        <f t="shared" si="10"/>
        <v>165</v>
      </c>
      <c r="B177" s="2">
        <f t="shared" si="11"/>
        <v>1800</v>
      </c>
      <c r="C177" s="2">
        <f t="shared" si="12"/>
        <v>764.45076124015645</v>
      </c>
      <c r="D177" s="2">
        <f t="shared" si="13"/>
        <v>1035.5492387598435</v>
      </c>
      <c r="E177" s="2">
        <f t="shared" si="14"/>
        <v>228299.67913328708</v>
      </c>
    </row>
    <row r="178" spans="1:5" x14ac:dyDescent="0.35">
      <c r="A178" s="2">
        <f t="shared" si="10"/>
        <v>166</v>
      </c>
      <c r="B178" s="2">
        <f t="shared" si="11"/>
        <v>1800</v>
      </c>
      <c r="C178" s="2">
        <f t="shared" si="12"/>
        <v>760.99893044429029</v>
      </c>
      <c r="D178" s="2">
        <f t="shared" si="13"/>
        <v>1039.0010695557098</v>
      </c>
      <c r="E178" s="2">
        <f t="shared" si="14"/>
        <v>227260.67806373138</v>
      </c>
    </row>
    <row r="179" spans="1:5" x14ac:dyDescent="0.35">
      <c r="A179" s="2">
        <f t="shared" si="10"/>
        <v>167</v>
      </c>
      <c r="B179" s="2">
        <f t="shared" si="11"/>
        <v>1800</v>
      </c>
      <c r="C179" s="2">
        <f t="shared" si="12"/>
        <v>757.53559354577135</v>
      </c>
      <c r="D179" s="2">
        <f t="shared" si="13"/>
        <v>1042.4644064542285</v>
      </c>
      <c r="E179" s="2">
        <f t="shared" si="14"/>
        <v>226218.21365727714</v>
      </c>
    </row>
    <row r="180" spans="1:5" x14ac:dyDescent="0.35">
      <c r="A180" s="2">
        <f t="shared" si="10"/>
        <v>168</v>
      </c>
      <c r="B180" s="2">
        <f t="shared" si="11"/>
        <v>1800</v>
      </c>
      <c r="C180" s="2">
        <f t="shared" si="12"/>
        <v>754.06071219092382</v>
      </c>
      <c r="D180" s="2">
        <f t="shared" si="13"/>
        <v>1045.9392878090762</v>
      </c>
      <c r="E180" s="2">
        <f t="shared" si="14"/>
        <v>225172.27436946807</v>
      </c>
    </row>
    <row r="181" spans="1:5" x14ac:dyDescent="0.35">
      <c r="A181" s="2">
        <f t="shared" si="10"/>
        <v>169</v>
      </c>
      <c r="B181" s="2">
        <f t="shared" si="11"/>
        <v>1800</v>
      </c>
      <c r="C181" s="2">
        <f t="shared" si="12"/>
        <v>750.57424789822699</v>
      </c>
      <c r="D181" s="2">
        <f t="shared" si="13"/>
        <v>1049.425752101773</v>
      </c>
      <c r="E181" s="2">
        <f t="shared" si="14"/>
        <v>224122.84861736628</v>
      </c>
    </row>
    <row r="182" spans="1:5" x14ac:dyDescent="0.35">
      <c r="A182" s="2">
        <f t="shared" si="10"/>
        <v>170</v>
      </c>
      <c r="B182" s="2">
        <f t="shared" si="11"/>
        <v>1800</v>
      </c>
      <c r="C182" s="2">
        <f t="shared" si="12"/>
        <v>747.0761620578877</v>
      </c>
      <c r="D182" s="2">
        <f t="shared" si="13"/>
        <v>1052.9238379421122</v>
      </c>
      <c r="E182" s="2">
        <f t="shared" si="14"/>
        <v>223069.92477942418</v>
      </c>
    </row>
    <row r="183" spans="1:5" x14ac:dyDescent="0.35">
      <c r="A183" s="2">
        <f t="shared" si="10"/>
        <v>171</v>
      </c>
      <c r="B183" s="2">
        <f t="shared" si="11"/>
        <v>1800</v>
      </c>
      <c r="C183" s="2">
        <f t="shared" si="12"/>
        <v>743.56641593141399</v>
      </c>
      <c r="D183" s="2">
        <f t="shared" si="13"/>
        <v>1056.433584068586</v>
      </c>
      <c r="E183" s="2">
        <f t="shared" si="14"/>
        <v>222013.4911953556</v>
      </c>
    </row>
    <row r="184" spans="1:5" x14ac:dyDescent="0.35">
      <c r="A184" s="2">
        <f t="shared" si="10"/>
        <v>172</v>
      </c>
      <c r="B184" s="2">
        <f t="shared" si="11"/>
        <v>1800</v>
      </c>
      <c r="C184" s="2">
        <f t="shared" si="12"/>
        <v>740.04497065118539</v>
      </c>
      <c r="D184" s="2">
        <f t="shared" si="13"/>
        <v>1059.9550293488146</v>
      </c>
      <c r="E184" s="2">
        <f t="shared" si="14"/>
        <v>220953.53616600679</v>
      </c>
    </row>
    <row r="185" spans="1:5" x14ac:dyDescent="0.35">
      <c r="A185" s="2">
        <f t="shared" si="10"/>
        <v>173</v>
      </c>
      <c r="B185" s="2">
        <f t="shared" si="11"/>
        <v>1800</v>
      </c>
      <c r="C185" s="2">
        <f t="shared" si="12"/>
        <v>736.51178722002271</v>
      </c>
      <c r="D185" s="2">
        <f t="shared" si="13"/>
        <v>1063.4882127799774</v>
      </c>
      <c r="E185" s="2">
        <f t="shared" si="14"/>
        <v>219890.04795322681</v>
      </c>
    </row>
    <row r="186" spans="1:5" x14ac:dyDescent="0.35">
      <c r="A186" s="2">
        <f t="shared" si="10"/>
        <v>174</v>
      </c>
      <c r="B186" s="2">
        <f t="shared" si="11"/>
        <v>1800</v>
      </c>
      <c r="C186" s="2">
        <f t="shared" si="12"/>
        <v>732.96682651075605</v>
      </c>
      <c r="D186" s="2">
        <f t="shared" si="13"/>
        <v>1067.0331734892438</v>
      </c>
      <c r="E186" s="2">
        <f t="shared" si="14"/>
        <v>218823.01477973757</v>
      </c>
    </row>
    <row r="187" spans="1:5" x14ac:dyDescent="0.35">
      <c r="A187" s="2">
        <f t="shared" si="10"/>
        <v>175</v>
      </c>
      <c r="B187" s="2">
        <f t="shared" si="11"/>
        <v>1800</v>
      </c>
      <c r="C187" s="2">
        <f t="shared" si="12"/>
        <v>729.41004926579194</v>
      </c>
      <c r="D187" s="2">
        <f t="shared" si="13"/>
        <v>1070.5899507342081</v>
      </c>
      <c r="E187" s="2">
        <f t="shared" si="14"/>
        <v>217752.42482900337</v>
      </c>
    </row>
    <row r="188" spans="1:5" x14ac:dyDescent="0.35">
      <c r="A188" s="2">
        <f t="shared" si="10"/>
        <v>176</v>
      </c>
      <c r="B188" s="2">
        <f t="shared" si="11"/>
        <v>1800</v>
      </c>
      <c r="C188" s="2">
        <f t="shared" si="12"/>
        <v>725.8414160966779</v>
      </c>
      <c r="D188" s="2">
        <f t="shared" si="13"/>
        <v>1074.1585839033221</v>
      </c>
      <c r="E188" s="2">
        <f t="shared" si="14"/>
        <v>216678.26624510004</v>
      </c>
    </row>
    <row r="189" spans="1:5" x14ac:dyDescent="0.35">
      <c r="A189" s="2">
        <f t="shared" si="10"/>
        <v>177</v>
      </c>
      <c r="B189" s="2">
        <f t="shared" si="11"/>
        <v>1800</v>
      </c>
      <c r="C189" s="2">
        <f t="shared" si="12"/>
        <v>722.26088748366681</v>
      </c>
      <c r="D189" s="2">
        <f t="shared" si="13"/>
        <v>1077.7391125163331</v>
      </c>
      <c r="E189" s="2">
        <f t="shared" si="14"/>
        <v>215600.52713258369</v>
      </c>
    </row>
    <row r="190" spans="1:5" x14ac:dyDescent="0.35">
      <c r="A190" s="2">
        <f t="shared" si="10"/>
        <v>178</v>
      </c>
      <c r="B190" s="2">
        <f t="shared" si="11"/>
        <v>1800</v>
      </c>
      <c r="C190" s="2">
        <f t="shared" si="12"/>
        <v>718.66842377527905</v>
      </c>
      <c r="D190" s="2">
        <f t="shared" si="13"/>
        <v>1081.3315762247209</v>
      </c>
      <c r="E190" s="2">
        <f t="shared" si="14"/>
        <v>214519.19555635899</v>
      </c>
    </row>
    <row r="191" spans="1:5" x14ac:dyDescent="0.35">
      <c r="A191" s="2">
        <f t="shared" si="10"/>
        <v>179</v>
      </c>
      <c r="B191" s="2">
        <f t="shared" si="11"/>
        <v>1800</v>
      </c>
      <c r="C191" s="2">
        <f t="shared" si="12"/>
        <v>715.0639851878633</v>
      </c>
      <c r="D191" s="2">
        <f t="shared" si="13"/>
        <v>1084.9360148121368</v>
      </c>
      <c r="E191" s="2">
        <f t="shared" si="14"/>
        <v>213434.25954154684</v>
      </c>
    </row>
    <row r="192" spans="1:5" x14ac:dyDescent="0.35">
      <c r="A192" s="2">
        <f t="shared" si="10"/>
        <v>180</v>
      </c>
      <c r="B192" s="2">
        <f t="shared" si="11"/>
        <v>1800</v>
      </c>
      <c r="C192" s="2">
        <f t="shared" si="12"/>
        <v>711.44753180515613</v>
      </c>
      <c r="D192" s="2">
        <f t="shared" si="13"/>
        <v>1088.5524681948439</v>
      </c>
      <c r="E192" s="2">
        <f t="shared" si="14"/>
        <v>212345.70707335201</v>
      </c>
    </row>
    <row r="193" spans="1:5" x14ac:dyDescent="0.35">
      <c r="A193" s="2">
        <f t="shared" si="10"/>
        <v>181</v>
      </c>
      <c r="B193" s="2">
        <f t="shared" si="11"/>
        <v>1800</v>
      </c>
      <c r="C193" s="2">
        <f t="shared" si="12"/>
        <v>707.81902357784008</v>
      </c>
      <c r="D193" s="2">
        <f t="shared" si="13"/>
        <v>1092.1809764221598</v>
      </c>
      <c r="E193" s="2">
        <f t="shared" si="14"/>
        <v>211253.52609692985</v>
      </c>
    </row>
    <row r="194" spans="1:5" x14ac:dyDescent="0.35">
      <c r="A194" s="2">
        <f t="shared" si="10"/>
        <v>182</v>
      </c>
      <c r="B194" s="2">
        <f t="shared" si="11"/>
        <v>1800</v>
      </c>
      <c r="C194" s="2">
        <f t="shared" si="12"/>
        <v>704.17842032309954</v>
      </c>
      <c r="D194" s="2">
        <f t="shared" si="13"/>
        <v>1095.8215796769005</v>
      </c>
      <c r="E194" s="2">
        <f t="shared" si="14"/>
        <v>210157.70451725295</v>
      </c>
    </row>
    <row r="195" spans="1:5" x14ac:dyDescent="0.35">
      <c r="A195" s="2">
        <f t="shared" si="10"/>
        <v>183</v>
      </c>
      <c r="B195" s="2">
        <f t="shared" si="11"/>
        <v>1800</v>
      </c>
      <c r="C195" s="2">
        <f t="shared" si="12"/>
        <v>700.52568172417648</v>
      </c>
      <c r="D195" s="2">
        <f t="shared" si="13"/>
        <v>1099.4743182758234</v>
      </c>
      <c r="E195" s="2">
        <f t="shared" si="14"/>
        <v>209058.23019897714</v>
      </c>
    </row>
    <row r="196" spans="1:5" x14ac:dyDescent="0.35">
      <c r="A196" s="2">
        <f t="shared" si="10"/>
        <v>184</v>
      </c>
      <c r="B196" s="2">
        <f t="shared" si="11"/>
        <v>1800</v>
      </c>
      <c r="C196" s="2">
        <f t="shared" si="12"/>
        <v>696.86076732992387</v>
      </c>
      <c r="D196" s="2">
        <f t="shared" si="13"/>
        <v>1103.1392326700761</v>
      </c>
      <c r="E196" s="2">
        <f t="shared" si="14"/>
        <v>207955.09096630706</v>
      </c>
    </row>
    <row r="197" spans="1:5" x14ac:dyDescent="0.35">
      <c r="A197" s="2">
        <f t="shared" si="10"/>
        <v>185</v>
      </c>
      <c r="B197" s="2">
        <f t="shared" si="11"/>
        <v>1800</v>
      </c>
      <c r="C197" s="2">
        <f t="shared" si="12"/>
        <v>693.18363655435689</v>
      </c>
      <c r="D197" s="2">
        <f t="shared" si="13"/>
        <v>1106.8163634456432</v>
      </c>
      <c r="E197" s="2">
        <f t="shared" si="14"/>
        <v>206848.27460286143</v>
      </c>
    </row>
    <row r="198" spans="1:5" x14ac:dyDescent="0.35">
      <c r="A198" s="2">
        <f t="shared" si="10"/>
        <v>186</v>
      </c>
      <c r="B198" s="2">
        <f t="shared" si="11"/>
        <v>1800</v>
      </c>
      <c r="C198" s="2">
        <f t="shared" si="12"/>
        <v>689.49424867620485</v>
      </c>
      <c r="D198" s="2">
        <f t="shared" si="13"/>
        <v>1110.5057513237953</v>
      </c>
      <c r="E198" s="2">
        <f t="shared" si="14"/>
        <v>205737.76885153764</v>
      </c>
    </row>
    <row r="199" spans="1:5" x14ac:dyDescent="0.35">
      <c r="A199" s="2">
        <f t="shared" si="10"/>
        <v>187</v>
      </c>
      <c r="B199" s="2">
        <f t="shared" si="11"/>
        <v>1800</v>
      </c>
      <c r="C199" s="2">
        <f t="shared" si="12"/>
        <v>685.79256283845882</v>
      </c>
      <c r="D199" s="2">
        <f t="shared" si="13"/>
        <v>1114.2074371615413</v>
      </c>
      <c r="E199" s="2">
        <f t="shared" si="14"/>
        <v>204623.5614143761</v>
      </c>
    </row>
    <row r="200" spans="1:5" x14ac:dyDescent="0.35">
      <c r="A200" s="2">
        <f t="shared" si="10"/>
        <v>188</v>
      </c>
      <c r="B200" s="2">
        <f t="shared" si="11"/>
        <v>1800</v>
      </c>
      <c r="C200" s="2">
        <f t="shared" si="12"/>
        <v>682.07853804792035</v>
      </c>
      <c r="D200" s="2">
        <f t="shared" si="13"/>
        <v>1117.9214619520797</v>
      </c>
      <c r="E200" s="2">
        <f t="shared" si="14"/>
        <v>203505.63995242401</v>
      </c>
    </row>
    <row r="201" spans="1:5" x14ac:dyDescent="0.35">
      <c r="A201" s="2">
        <f t="shared" si="10"/>
        <v>189</v>
      </c>
      <c r="B201" s="2">
        <f t="shared" si="11"/>
        <v>1800</v>
      </c>
      <c r="C201" s="2">
        <f t="shared" si="12"/>
        <v>678.35213317474677</v>
      </c>
      <c r="D201" s="2">
        <f t="shared" si="13"/>
        <v>1121.6478668252532</v>
      </c>
      <c r="E201" s="2">
        <f t="shared" si="14"/>
        <v>202383.99208559876</v>
      </c>
    </row>
    <row r="202" spans="1:5" x14ac:dyDescent="0.35">
      <c r="A202" s="2">
        <f t="shared" si="10"/>
        <v>190</v>
      </c>
      <c r="B202" s="2">
        <f t="shared" si="11"/>
        <v>1800</v>
      </c>
      <c r="C202" s="2">
        <f t="shared" si="12"/>
        <v>674.61330695199592</v>
      </c>
      <c r="D202" s="2">
        <f t="shared" si="13"/>
        <v>1125.386693048004</v>
      </c>
      <c r="E202" s="2">
        <f t="shared" si="14"/>
        <v>201258.60539255076</v>
      </c>
    </row>
    <row r="203" spans="1:5" x14ac:dyDescent="0.35">
      <c r="A203" s="2">
        <f t="shared" si="10"/>
        <v>191</v>
      </c>
      <c r="B203" s="2">
        <f t="shared" si="11"/>
        <v>1800</v>
      </c>
      <c r="C203" s="2">
        <f t="shared" si="12"/>
        <v>670.86201797516924</v>
      </c>
      <c r="D203" s="2">
        <f t="shared" si="13"/>
        <v>1129.1379820248308</v>
      </c>
      <c r="E203" s="2">
        <f t="shared" si="14"/>
        <v>200129.46741052592</v>
      </c>
    </row>
    <row r="204" spans="1:5" x14ac:dyDescent="0.35">
      <c r="A204" s="2">
        <f t="shared" si="10"/>
        <v>192</v>
      </c>
      <c r="B204" s="2">
        <f t="shared" si="11"/>
        <v>1800</v>
      </c>
      <c r="C204" s="2">
        <f t="shared" si="12"/>
        <v>667.09822470175311</v>
      </c>
      <c r="D204" s="2">
        <f t="shared" si="13"/>
        <v>1132.9017752982468</v>
      </c>
      <c r="E204" s="2">
        <f t="shared" si="14"/>
        <v>198996.56563522769</v>
      </c>
    </row>
    <row r="205" spans="1:5" x14ac:dyDescent="0.35">
      <c r="A205" s="2">
        <f t="shared" ref="A205:A268" si="15">IF(ROW()-12&lt;=$B$5*12,ROW()-12,"")</f>
        <v>193</v>
      </c>
      <c r="B205" s="2">
        <f t="shared" ref="B205:B268" si="16">IF(ROW()-12&lt;=$B$5*12,$B$8,"")</f>
        <v>1800</v>
      </c>
      <c r="C205" s="2">
        <f t="shared" ref="C205:C268" si="17">IF(ROW()-12&lt;=$B$5*12,IF(A205=1,$B$2,$E204)*($B$3/100/12),"")</f>
        <v>663.32188545075894</v>
      </c>
      <c r="D205" s="2">
        <f t="shared" ref="D205:D268" si="18">IF(ROW()-12&lt;=$B$5*12,B205-C205,"")</f>
        <v>1136.6781145492409</v>
      </c>
      <c r="E205" s="2">
        <f t="shared" ref="E205:E268" si="19">IF(ROW()-12&lt;=$B$5*12,IF(A205=1,$B$2,E204)-D205,"")</f>
        <v>197859.88752067846</v>
      </c>
    </row>
    <row r="206" spans="1:5" x14ac:dyDescent="0.35">
      <c r="A206" s="2">
        <f t="shared" si="15"/>
        <v>194</v>
      </c>
      <c r="B206" s="2">
        <f t="shared" si="16"/>
        <v>1800</v>
      </c>
      <c r="C206" s="2">
        <f t="shared" si="17"/>
        <v>659.53295840226156</v>
      </c>
      <c r="D206" s="2">
        <f t="shared" si="18"/>
        <v>1140.4670415977384</v>
      </c>
      <c r="E206" s="2">
        <f t="shared" si="19"/>
        <v>196719.42047908073</v>
      </c>
    </row>
    <row r="207" spans="1:5" x14ac:dyDescent="0.35">
      <c r="A207" s="2">
        <f t="shared" si="15"/>
        <v>195</v>
      </c>
      <c r="B207" s="2">
        <f t="shared" si="16"/>
        <v>1800</v>
      </c>
      <c r="C207" s="2">
        <f t="shared" si="17"/>
        <v>655.73140159693583</v>
      </c>
      <c r="D207" s="2">
        <f t="shared" si="18"/>
        <v>1144.2685984030641</v>
      </c>
      <c r="E207" s="2">
        <f t="shared" si="19"/>
        <v>195575.15188067767</v>
      </c>
    </row>
    <row r="208" spans="1:5" x14ac:dyDescent="0.35">
      <c r="A208" s="2">
        <f t="shared" si="15"/>
        <v>196</v>
      </c>
      <c r="B208" s="2">
        <f t="shared" si="16"/>
        <v>1800</v>
      </c>
      <c r="C208" s="2">
        <f t="shared" si="17"/>
        <v>651.91717293559225</v>
      </c>
      <c r="D208" s="2">
        <f t="shared" si="18"/>
        <v>1148.0828270644079</v>
      </c>
      <c r="E208" s="2">
        <f t="shared" si="19"/>
        <v>194427.06905361326</v>
      </c>
    </row>
    <row r="209" spans="1:5" x14ac:dyDescent="0.35">
      <c r="A209" s="2">
        <f t="shared" si="15"/>
        <v>197</v>
      </c>
      <c r="B209" s="2">
        <f t="shared" si="16"/>
        <v>1800</v>
      </c>
      <c r="C209" s="2">
        <f t="shared" si="17"/>
        <v>648.09023017871095</v>
      </c>
      <c r="D209" s="2">
        <f t="shared" si="18"/>
        <v>1151.909769821289</v>
      </c>
      <c r="E209" s="2">
        <f t="shared" si="19"/>
        <v>193275.15928379196</v>
      </c>
    </row>
    <row r="210" spans="1:5" x14ac:dyDescent="0.35">
      <c r="A210" s="2">
        <f t="shared" si="15"/>
        <v>198</v>
      </c>
      <c r="B210" s="2">
        <f t="shared" si="16"/>
        <v>1800</v>
      </c>
      <c r="C210" s="2">
        <f t="shared" si="17"/>
        <v>644.2505309459732</v>
      </c>
      <c r="D210" s="2">
        <f t="shared" si="18"/>
        <v>1155.7494690540268</v>
      </c>
      <c r="E210" s="2">
        <f t="shared" si="19"/>
        <v>192119.40981473794</v>
      </c>
    </row>
    <row r="211" spans="1:5" x14ac:dyDescent="0.35">
      <c r="A211" s="2">
        <f t="shared" si="15"/>
        <v>199</v>
      </c>
      <c r="B211" s="2">
        <f t="shared" si="16"/>
        <v>1800</v>
      </c>
      <c r="C211" s="2">
        <f t="shared" si="17"/>
        <v>640.39803271579319</v>
      </c>
      <c r="D211" s="2">
        <f t="shared" si="18"/>
        <v>1159.6019672842067</v>
      </c>
      <c r="E211" s="2">
        <f t="shared" si="19"/>
        <v>190959.80784745375</v>
      </c>
    </row>
    <row r="212" spans="1:5" x14ac:dyDescent="0.35">
      <c r="A212" s="2">
        <f t="shared" si="15"/>
        <v>200</v>
      </c>
      <c r="B212" s="2">
        <f t="shared" si="16"/>
        <v>1800</v>
      </c>
      <c r="C212" s="2">
        <f t="shared" si="17"/>
        <v>636.53269282484587</v>
      </c>
      <c r="D212" s="2">
        <f t="shared" si="18"/>
        <v>1163.467307175154</v>
      </c>
      <c r="E212" s="2">
        <f t="shared" si="19"/>
        <v>189796.34054027859</v>
      </c>
    </row>
    <row r="213" spans="1:5" x14ac:dyDescent="0.35">
      <c r="A213" s="2">
        <f t="shared" si="15"/>
        <v>201</v>
      </c>
      <c r="B213" s="2">
        <f t="shared" si="16"/>
        <v>1800</v>
      </c>
      <c r="C213" s="2">
        <f t="shared" si="17"/>
        <v>632.65446846759528</v>
      </c>
      <c r="D213" s="2">
        <f t="shared" si="18"/>
        <v>1167.3455315324047</v>
      </c>
      <c r="E213" s="2">
        <f t="shared" si="19"/>
        <v>188628.99500874619</v>
      </c>
    </row>
    <row r="214" spans="1:5" x14ac:dyDescent="0.35">
      <c r="A214" s="2">
        <f t="shared" si="15"/>
        <v>202</v>
      </c>
      <c r="B214" s="2">
        <f t="shared" si="16"/>
        <v>1800</v>
      </c>
      <c r="C214" s="2">
        <f t="shared" si="17"/>
        <v>628.76331669582066</v>
      </c>
      <c r="D214" s="2">
        <f t="shared" si="18"/>
        <v>1171.2366833041792</v>
      </c>
      <c r="E214" s="2">
        <f t="shared" si="19"/>
        <v>187457.758325442</v>
      </c>
    </row>
    <row r="215" spans="1:5" x14ac:dyDescent="0.35">
      <c r="A215" s="2">
        <f t="shared" si="15"/>
        <v>203</v>
      </c>
      <c r="B215" s="2">
        <f t="shared" si="16"/>
        <v>1800</v>
      </c>
      <c r="C215" s="2">
        <f t="shared" si="17"/>
        <v>624.85919441814008</v>
      </c>
      <c r="D215" s="2">
        <f t="shared" si="18"/>
        <v>1175.1408055818599</v>
      </c>
      <c r="E215" s="2">
        <f t="shared" si="19"/>
        <v>186282.61751986016</v>
      </c>
    </row>
    <row r="216" spans="1:5" x14ac:dyDescent="0.35">
      <c r="A216" s="2">
        <f t="shared" si="15"/>
        <v>204</v>
      </c>
      <c r="B216" s="2">
        <f t="shared" si="16"/>
        <v>1800</v>
      </c>
      <c r="C216" s="2">
        <f t="shared" si="17"/>
        <v>620.94205839953395</v>
      </c>
      <c r="D216" s="2">
        <f t="shared" si="18"/>
        <v>1179.0579416004662</v>
      </c>
      <c r="E216" s="2">
        <f t="shared" si="19"/>
        <v>185103.55957825968</v>
      </c>
    </row>
    <row r="217" spans="1:5" x14ac:dyDescent="0.35">
      <c r="A217" s="2">
        <f t="shared" si="15"/>
        <v>205</v>
      </c>
      <c r="B217" s="2">
        <f t="shared" si="16"/>
        <v>1800</v>
      </c>
      <c r="C217" s="2">
        <f t="shared" si="17"/>
        <v>617.01186526086565</v>
      </c>
      <c r="D217" s="2">
        <f t="shared" si="18"/>
        <v>1182.9881347391342</v>
      </c>
      <c r="E217" s="2">
        <f t="shared" si="19"/>
        <v>183920.57144352054</v>
      </c>
    </row>
    <row r="218" spans="1:5" x14ac:dyDescent="0.35">
      <c r="A218" s="2">
        <f t="shared" si="15"/>
        <v>206</v>
      </c>
      <c r="B218" s="2">
        <f t="shared" si="16"/>
        <v>1800</v>
      </c>
      <c r="C218" s="2">
        <f t="shared" si="17"/>
        <v>613.06857147840185</v>
      </c>
      <c r="D218" s="2">
        <f t="shared" si="18"/>
        <v>1186.9314285215983</v>
      </c>
      <c r="E218" s="2">
        <f t="shared" si="19"/>
        <v>182733.64001499893</v>
      </c>
    </row>
    <row r="219" spans="1:5" x14ac:dyDescent="0.35">
      <c r="A219" s="2">
        <f t="shared" si="15"/>
        <v>207</v>
      </c>
      <c r="B219" s="2">
        <f t="shared" si="16"/>
        <v>1800</v>
      </c>
      <c r="C219" s="2">
        <f t="shared" si="17"/>
        <v>609.11213338332982</v>
      </c>
      <c r="D219" s="2">
        <f t="shared" si="18"/>
        <v>1190.8878666166702</v>
      </c>
      <c r="E219" s="2">
        <f t="shared" si="19"/>
        <v>181542.75214838228</v>
      </c>
    </row>
    <row r="220" spans="1:5" x14ac:dyDescent="0.35">
      <c r="A220" s="2">
        <f t="shared" si="15"/>
        <v>208</v>
      </c>
      <c r="B220" s="2">
        <f t="shared" si="16"/>
        <v>1800</v>
      </c>
      <c r="C220" s="2">
        <f t="shared" si="17"/>
        <v>605.14250716127435</v>
      </c>
      <c r="D220" s="2">
        <f t="shared" si="18"/>
        <v>1194.8574928387256</v>
      </c>
      <c r="E220" s="2">
        <f t="shared" si="19"/>
        <v>180347.89465554355</v>
      </c>
    </row>
    <row r="221" spans="1:5" x14ac:dyDescent="0.35">
      <c r="A221" s="2">
        <f t="shared" si="15"/>
        <v>209</v>
      </c>
      <c r="B221" s="2">
        <f t="shared" si="16"/>
        <v>1800</v>
      </c>
      <c r="C221" s="2">
        <f t="shared" si="17"/>
        <v>601.15964885181188</v>
      </c>
      <c r="D221" s="2">
        <f t="shared" si="18"/>
        <v>1198.8403511481881</v>
      </c>
      <c r="E221" s="2">
        <f t="shared" si="19"/>
        <v>179149.05430439537</v>
      </c>
    </row>
    <row r="222" spans="1:5" x14ac:dyDescent="0.35">
      <c r="A222" s="2">
        <f t="shared" si="15"/>
        <v>210</v>
      </c>
      <c r="B222" s="2">
        <f t="shared" si="16"/>
        <v>1800</v>
      </c>
      <c r="C222" s="2">
        <f t="shared" si="17"/>
        <v>597.16351434798457</v>
      </c>
      <c r="D222" s="2">
        <f t="shared" si="18"/>
        <v>1202.8364856520154</v>
      </c>
      <c r="E222" s="2">
        <f t="shared" si="19"/>
        <v>177946.21781874335</v>
      </c>
    </row>
    <row r="223" spans="1:5" x14ac:dyDescent="0.35">
      <c r="A223" s="2">
        <f t="shared" si="15"/>
        <v>211</v>
      </c>
      <c r="B223" s="2">
        <f t="shared" si="16"/>
        <v>1800</v>
      </c>
      <c r="C223" s="2">
        <f t="shared" si="17"/>
        <v>593.15405939581115</v>
      </c>
      <c r="D223" s="2">
        <f t="shared" si="18"/>
        <v>1206.8459406041889</v>
      </c>
      <c r="E223" s="2">
        <f t="shared" si="19"/>
        <v>176739.37187813915</v>
      </c>
    </row>
    <row r="224" spans="1:5" x14ac:dyDescent="0.35">
      <c r="A224" s="2">
        <f t="shared" si="15"/>
        <v>212</v>
      </c>
      <c r="B224" s="2">
        <f t="shared" si="16"/>
        <v>1800</v>
      </c>
      <c r="C224" s="2">
        <f t="shared" si="17"/>
        <v>589.1312395937972</v>
      </c>
      <c r="D224" s="2">
        <f t="shared" si="18"/>
        <v>1210.8687604062029</v>
      </c>
      <c r="E224" s="2">
        <f t="shared" si="19"/>
        <v>175528.50311773294</v>
      </c>
    </row>
    <row r="225" spans="1:5" x14ac:dyDescent="0.35">
      <c r="A225" s="2">
        <f t="shared" si="15"/>
        <v>213</v>
      </c>
      <c r="B225" s="2">
        <f t="shared" si="16"/>
        <v>1800</v>
      </c>
      <c r="C225" s="2">
        <f t="shared" si="17"/>
        <v>585.09501039244321</v>
      </c>
      <c r="D225" s="2">
        <f t="shared" si="18"/>
        <v>1214.9049896075567</v>
      </c>
      <c r="E225" s="2">
        <f t="shared" si="19"/>
        <v>174313.59812812539</v>
      </c>
    </row>
    <row r="226" spans="1:5" x14ac:dyDescent="0.35">
      <c r="A226" s="2">
        <f t="shared" si="15"/>
        <v>214</v>
      </c>
      <c r="B226" s="2">
        <f t="shared" si="16"/>
        <v>1800</v>
      </c>
      <c r="C226" s="2">
        <f t="shared" si="17"/>
        <v>581.04532709375133</v>
      </c>
      <c r="D226" s="2">
        <f t="shared" si="18"/>
        <v>1218.9546729062486</v>
      </c>
      <c r="E226" s="2">
        <f t="shared" si="19"/>
        <v>173094.64345521913</v>
      </c>
    </row>
    <row r="227" spans="1:5" x14ac:dyDescent="0.35">
      <c r="A227" s="2">
        <f t="shared" si="15"/>
        <v>215</v>
      </c>
      <c r="B227" s="2">
        <f t="shared" si="16"/>
        <v>1800</v>
      </c>
      <c r="C227" s="2">
        <f t="shared" si="17"/>
        <v>576.98214485073049</v>
      </c>
      <c r="D227" s="2">
        <f t="shared" si="18"/>
        <v>1223.0178551492695</v>
      </c>
      <c r="E227" s="2">
        <f t="shared" si="19"/>
        <v>171871.62560006988</v>
      </c>
    </row>
    <row r="228" spans="1:5" x14ac:dyDescent="0.35">
      <c r="A228" s="2">
        <f t="shared" si="15"/>
        <v>216</v>
      </c>
      <c r="B228" s="2">
        <f t="shared" si="16"/>
        <v>1800</v>
      </c>
      <c r="C228" s="2">
        <f t="shared" si="17"/>
        <v>572.90541866689966</v>
      </c>
      <c r="D228" s="2">
        <f t="shared" si="18"/>
        <v>1227.0945813331005</v>
      </c>
      <c r="E228" s="2">
        <f t="shared" si="19"/>
        <v>170644.53101873677</v>
      </c>
    </row>
    <row r="229" spans="1:5" x14ac:dyDescent="0.35">
      <c r="A229" s="2">
        <f t="shared" si="15"/>
        <v>217</v>
      </c>
      <c r="B229" s="2">
        <f t="shared" si="16"/>
        <v>1800</v>
      </c>
      <c r="C229" s="2">
        <f t="shared" si="17"/>
        <v>568.81510339578927</v>
      </c>
      <c r="D229" s="2">
        <f t="shared" si="18"/>
        <v>1231.1848966042107</v>
      </c>
      <c r="E229" s="2">
        <f t="shared" si="19"/>
        <v>169413.34612213256</v>
      </c>
    </row>
    <row r="230" spans="1:5" x14ac:dyDescent="0.35">
      <c r="A230" s="2">
        <f t="shared" si="15"/>
        <v>218</v>
      </c>
      <c r="B230" s="2">
        <f t="shared" si="16"/>
        <v>1800</v>
      </c>
      <c r="C230" s="2">
        <f t="shared" si="17"/>
        <v>564.71115374044189</v>
      </c>
      <c r="D230" s="2">
        <f t="shared" si="18"/>
        <v>1235.2888462595581</v>
      </c>
      <c r="E230" s="2">
        <f t="shared" si="19"/>
        <v>168178.057275873</v>
      </c>
    </row>
    <row r="231" spans="1:5" x14ac:dyDescent="0.35">
      <c r="A231" s="2">
        <f t="shared" si="15"/>
        <v>219</v>
      </c>
      <c r="B231" s="2">
        <f t="shared" si="16"/>
        <v>1800</v>
      </c>
      <c r="C231" s="2">
        <f t="shared" si="17"/>
        <v>560.59352425291002</v>
      </c>
      <c r="D231" s="2">
        <f t="shared" si="18"/>
        <v>1239.4064757470901</v>
      </c>
      <c r="E231" s="2">
        <f t="shared" si="19"/>
        <v>166938.65080012591</v>
      </c>
    </row>
    <row r="232" spans="1:5" x14ac:dyDescent="0.35">
      <c r="A232" s="2">
        <f t="shared" si="15"/>
        <v>220</v>
      </c>
      <c r="B232" s="2">
        <f t="shared" si="16"/>
        <v>1800</v>
      </c>
      <c r="C232" s="2">
        <f t="shared" si="17"/>
        <v>556.46216933375308</v>
      </c>
      <c r="D232" s="2">
        <f t="shared" si="18"/>
        <v>1243.5378306662469</v>
      </c>
      <c r="E232" s="2">
        <f t="shared" si="19"/>
        <v>165695.11296945965</v>
      </c>
    </row>
    <row r="233" spans="1:5" x14ac:dyDescent="0.35">
      <c r="A233" s="2">
        <f t="shared" si="15"/>
        <v>221</v>
      </c>
      <c r="B233" s="2">
        <f t="shared" si="16"/>
        <v>1800</v>
      </c>
      <c r="C233" s="2">
        <f t="shared" si="17"/>
        <v>552.31704323153224</v>
      </c>
      <c r="D233" s="2">
        <f t="shared" si="18"/>
        <v>1247.6829567684676</v>
      </c>
      <c r="E233" s="2">
        <f t="shared" si="19"/>
        <v>164447.43001269118</v>
      </c>
    </row>
    <row r="234" spans="1:5" x14ac:dyDescent="0.35">
      <c r="A234" s="2">
        <f t="shared" si="15"/>
        <v>222</v>
      </c>
      <c r="B234" s="2">
        <f t="shared" si="16"/>
        <v>1800</v>
      </c>
      <c r="C234" s="2">
        <f t="shared" si="17"/>
        <v>548.158100042304</v>
      </c>
      <c r="D234" s="2">
        <f t="shared" si="18"/>
        <v>1251.8418999576961</v>
      </c>
      <c r="E234" s="2">
        <f t="shared" si="19"/>
        <v>163195.5881127335</v>
      </c>
    </row>
    <row r="235" spans="1:5" x14ac:dyDescent="0.35">
      <c r="A235" s="2">
        <f t="shared" si="15"/>
        <v>223</v>
      </c>
      <c r="B235" s="2">
        <f t="shared" si="16"/>
        <v>1800</v>
      </c>
      <c r="C235" s="2">
        <f t="shared" si="17"/>
        <v>543.98529370911172</v>
      </c>
      <c r="D235" s="2">
        <f t="shared" si="18"/>
        <v>1256.0147062908882</v>
      </c>
      <c r="E235" s="2">
        <f t="shared" si="19"/>
        <v>161939.57340644262</v>
      </c>
    </row>
    <row r="236" spans="1:5" x14ac:dyDescent="0.35">
      <c r="A236" s="2">
        <f t="shared" si="15"/>
        <v>224</v>
      </c>
      <c r="B236" s="2">
        <f t="shared" si="16"/>
        <v>1800</v>
      </c>
      <c r="C236" s="2">
        <f t="shared" si="17"/>
        <v>539.79857802147546</v>
      </c>
      <c r="D236" s="2">
        <f t="shared" si="18"/>
        <v>1260.2014219785246</v>
      </c>
      <c r="E236" s="2">
        <f t="shared" si="19"/>
        <v>160679.37198446409</v>
      </c>
    </row>
    <row r="237" spans="1:5" x14ac:dyDescent="0.35">
      <c r="A237" s="2">
        <f t="shared" si="15"/>
        <v>225</v>
      </c>
      <c r="B237" s="2">
        <f t="shared" si="16"/>
        <v>1800</v>
      </c>
      <c r="C237" s="2">
        <f t="shared" si="17"/>
        <v>535.59790661488034</v>
      </c>
      <c r="D237" s="2">
        <f t="shared" si="18"/>
        <v>1264.4020933851198</v>
      </c>
      <c r="E237" s="2">
        <f t="shared" si="19"/>
        <v>159414.96989107897</v>
      </c>
    </row>
    <row r="238" spans="1:5" x14ac:dyDescent="0.35">
      <c r="A238" s="2">
        <f t="shared" si="15"/>
        <v>226</v>
      </c>
      <c r="B238" s="2">
        <f t="shared" si="16"/>
        <v>1800</v>
      </c>
      <c r="C238" s="2">
        <f t="shared" si="17"/>
        <v>531.38323297026329</v>
      </c>
      <c r="D238" s="2">
        <f t="shared" si="18"/>
        <v>1268.6167670297368</v>
      </c>
      <c r="E238" s="2">
        <f t="shared" si="19"/>
        <v>158146.35312404923</v>
      </c>
    </row>
    <row r="239" spans="1:5" x14ac:dyDescent="0.35">
      <c r="A239" s="2">
        <f t="shared" si="15"/>
        <v>227</v>
      </c>
      <c r="B239" s="2">
        <f t="shared" si="16"/>
        <v>1800</v>
      </c>
      <c r="C239" s="2">
        <f t="shared" si="17"/>
        <v>527.15451041349752</v>
      </c>
      <c r="D239" s="2">
        <f t="shared" si="18"/>
        <v>1272.8454895865025</v>
      </c>
      <c r="E239" s="2">
        <f t="shared" si="19"/>
        <v>156873.50763446273</v>
      </c>
    </row>
    <row r="240" spans="1:5" x14ac:dyDescent="0.35">
      <c r="A240" s="2">
        <f t="shared" si="15"/>
        <v>228</v>
      </c>
      <c r="B240" s="2">
        <f t="shared" si="16"/>
        <v>1800</v>
      </c>
      <c r="C240" s="2">
        <f t="shared" si="17"/>
        <v>522.91169211487579</v>
      </c>
      <c r="D240" s="2">
        <f t="shared" si="18"/>
        <v>1277.0883078851243</v>
      </c>
      <c r="E240" s="2">
        <f t="shared" si="19"/>
        <v>155596.4193265776</v>
      </c>
    </row>
    <row r="241" spans="1:5" x14ac:dyDescent="0.35">
      <c r="A241" s="2">
        <f t="shared" si="15"/>
        <v>229</v>
      </c>
      <c r="B241" s="2">
        <f t="shared" si="16"/>
        <v>1800</v>
      </c>
      <c r="C241" s="2">
        <f t="shared" si="17"/>
        <v>518.65473108859203</v>
      </c>
      <c r="D241" s="2">
        <f t="shared" si="18"/>
        <v>1281.3452689114079</v>
      </c>
      <c r="E241" s="2">
        <f t="shared" si="19"/>
        <v>154315.07405766618</v>
      </c>
    </row>
    <row r="242" spans="1:5" x14ac:dyDescent="0.35">
      <c r="A242" s="2">
        <f t="shared" si="15"/>
        <v>230</v>
      </c>
      <c r="B242" s="2">
        <f t="shared" si="16"/>
        <v>1800</v>
      </c>
      <c r="C242" s="2">
        <f t="shared" si="17"/>
        <v>514.38358019222062</v>
      </c>
      <c r="D242" s="2">
        <f t="shared" si="18"/>
        <v>1285.6164198077795</v>
      </c>
      <c r="E242" s="2">
        <f t="shared" si="19"/>
        <v>153029.4576378584</v>
      </c>
    </row>
    <row r="243" spans="1:5" x14ac:dyDescent="0.35">
      <c r="A243" s="2">
        <f t="shared" si="15"/>
        <v>231</v>
      </c>
      <c r="B243" s="2">
        <f t="shared" si="16"/>
        <v>1800</v>
      </c>
      <c r="C243" s="2">
        <f t="shared" si="17"/>
        <v>510.0981921261947</v>
      </c>
      <c r="D243" s="2">
        <f t="shared" si="18"/>
        <v>1289.9018078738054</v>
      </c>
      <c r="E243" s="2">
        <f t="shared" si="19"/>
        <v>151739.5558299846</v>
      </c>
    </row>
    <row r="244" spans="1:5" x14ac:dyDescent="0.35">
      <c r="A244" s="2">
        <f t="shared" si="15"/>
        <v>232</v>
      </c>
      <c r="B244" s="2">
        <f t="shared" si="16"/>
        <v>1800</v>
      </c>
      <c r="C244" s="2">
        <f t="shared" si="17"/>
        <v>505.79851943328202</v>
      </c>
      <c r="D244" s="2">
        <f t="shared" si="18"/>
        <v>1294.2014805667179</v>
      </c>
      <c r="E244" s="2">
        <f t="shared" si="19"/>
        <v>150445.35434941787</v>
      </c>
    </row>
    <row r="245" spans="1:5" x14ac:dyDescent="0.35">
      <c r="A245" s="2">
        <f t="shared" si="15"/>
        <v>233</v>
      </c>
      <c r="B245" s="2">
        <f t="shared" si="16"/>
        <v>1800</v>
      </c>
      <c r="C245" s="2">
        <f t="shared" si="17"/>
        <v>501.48451449805964</v>
      </c>
      <c r="D245" s="2">
        <f t="shared" si="18"/>
        <v>1298.5154855019405</v>
      </c>
      <c r="E245" s="2">
        <f t="shared" si="19"/>
        <v>149146.83886391594</v>
      </c>
    </row>
    <row r="246" spans="1:5" x14ac:dyDescent="0.35">
      <c r="A246" s="2">
        <f t="shared" si="15"/>
        <v>234</v>
      </c>
      <c r="B246" s="2">
        <f t="shared" si="16"/>
        <v>1800</v>
      </c>
      <c r="C246" s="2">
        <f t="shared" si="17"/>
        <v>497.15612954638647</v>
      </c>
      <c r="D246" s="2">
        <f t="shared" si="18"/>
        <v>1302.8438704536136</v>
      </c>
      <c r="E246" s="2">
        <f t="shared" si="19"/>
        <v>147843.99499346231</v>
      </c>
    </row>
    <row r="247" spans="1:5" x14ac:dyDescent="0.35">
      <c r="A247" s="2">
        <f t="shared" si="15"/>
        <v>235</v>
      </c>
      <c r="B247" s="2">
        <f t="shared" si="16"/>
        <v>1800</v>
      </c>
      <c r="C247" s="2">
        <f t="shared" si="17"/>
        <v>492.81331664487442</v>
      </c>
      <c r="D247" s="2">
        <f t="shared" si="18"/>
        <v>1307.1866833551255</v>
      </c>
      <c r="E247" s="2">
        <f t="shared" si="19"/>
        <v>146536.80831010718</v>
      </c>
    </row>
    <row r="248" spans="1:5" x14ac:dyDescent="0.35">
      <c r="A248" s="2">
        <f t="shared" si="15"/>
        <v>236</v>
      </c>
      <c r="B248" s="2">
        <f t="shared" si="16"/>
        <v>1800</v>
      </c>
      <c r="C248" s="2">
        <f t="shared" si="17"/>
        <v>488.45602770035731</v>
      </c>
      <c r="D248" s="2">
        <f t="shared" si="18"/>
        <v>1311.5439722996427</v>
      </c>
      <c r="E248" s="2">
        <f t="shared" si="19"/>
        <v>145225.26433780754</v>
      </c>
    </row>
    <row r="249" spans="1:5" x14ac:dyDescent="0.35">
      <c r="A249" s="2">
        <f t="shared" si="15"/>
        <v>237</v>
      </c>
      <c r="B249" s="2">
        <f t="shared" si="16"/>
        <v>1800</v>
      </c>
      <c r="C249" s="2">
        <f t="shared" si="17"/>
        <v>484.08421445935852</v>
      </c>
      <c r="D249" s="2">
        <f t="shared" si="18"/>
        <v>1315.9157855406415</v>
      </c>
      <c r="E249" s="2">
        <f t="shared" si="19"/>
        <v>143909.34855226689</v>
      </c>
    </row>
    <row r="250" spans="1:5" x14ac:dyDescent="0.35">
      <c r="A250" s="2">
        <f t="shared" si="15"/>
        <v>238</v>
      </c>
      <c r="B250" s="2">
        <f t="shared" si="16"/>
        <v>1800</v>
      </c>
      <c r="C250" s="2">
        <f t="shared" si="17"/>
        <v>479.69782850755632</v>
      </c>
      <c r="D250" s="2">
        <f t="shared" si="18"/>
        <v>1320.3021714924437</v>
      </c>
      <c r="E250" s="2">
        <f t="shared" si="19"/>
        <v>142589.04638077444</v>
      </c>
    </row>
    <row r="251" spans="1:5" x14ac:dyDescent="0.35">
      <c r="A251" s="2">
        <f t="shared" si="15"/>
        <v>239</v>
      </c>
      <c r="B251" s="2">
        <f t="shared" si="16"/>
        <v>1800</v>
      </c>
      <c r="C251" s="2">
        <f t="shared" si="17"/>
        <v>475.29682126924814</v>
      </c>
      <c r="D251" s="2">
        <f t="shared" si="18"/>
        <v>1324.7031787307519</v>
      </c>
      <c r="E251" s="2">
        <f t="shared" si="19"/>
        <v>141264.34320204367</v>
      </c>
    </row>
    <row r="252" spans="1:5" x14ac:dyDescent="0.35">
      <c r="A252" s="2">
        <f t="shared" si="15"/>
        <v>240</v>
      </c>
      <c r="B252" s="2">
        <f t="shared" si="16"/>
        <v>1800</v>
      </c>
      <c r="C252" s="2">
        <f t="shared" si="17"/>
        <v>470.88114400681229</v>
      </c>
      <c r="D252" s="2">
        <f t="shared" si="18"/>
        <v>1329.1188559931877</v>
      </c>
      <c r="E252" s="2">
        <f t="shared" si="19"/>
        <v>139935.2243460505</v>
      </c>
    </row>
    <row r="253" spans="1:5" x14ac:dyDescent="0.35">
      <c r="A253" s="2">
        <f t="shared" si="15"/>
        <v>241</v>
      </c>
      <c r="B253" s="2">
        <f t="shared" si="16"/>
        <v>1800</v>
      </c>
      <c r="C253" s="2">
        <f t="shared" si="17"/>
        <v>466.45074782016837</v>
      </c>
      <c r="D253" s="2">
        <f t="shared" si="18"/>
        <v>1333.5492521798317</v>
      </c>
      <c r="E253" s="2">
        <f t="shared" si="19"/>
        <v>138601.67509387067</v>
      </c>
    </row>
    <row r="254" spans="1:5" x14ac:dyDescent="0.35">
      <c r="A254" s="2">
        <f t="shared" si="15"/>
        <v>242</v>
      </c>
      <c r="B254" s="2">
        <f t="shared" si="16"/>
        <v>1800</v>
      </c>
      <c r="C254" s="2">
        <f t="shared" si="17"/>
        <v>462.00558364623561</v>
      </c>
      <c r="D254" s="2">
        <f t="shared" si="18"/>
        <v>1337.9944163537643</v>
      </c>
      <c r="E254" s="2">
        <f t="shared" si="19"/>
        <v>137263.68067751691</v>
      </c>
    </row>
    <row r="255" spans="1:5" x14ac:dyDescent="0.35">
      <c r="A255" s="2">
        <f t="shared" si="15"/>
        <v>243</v>
      </c>
      <c r="B255" s="2">
        <f t="shared" si="16"/>
        <v>1800</v>
      </c>
      <c r="C255" s="2">
        <f t="shared" si="17"/>
        <v>457.54560225838975</v>
      </c>
      <c r="D255" s="2">
        <f t="shared" si="18"/>
        <v>1342.4543977416101</v>
      </c>
      <c r="E255" s="2">
        <f t="shared" si="19"/>
        <v>135921.22627977529</v>
      </c>
    </row>
    <row r="256" spans="1:5" x14ac:dyDescent="0.35">
      <c r="A256" s="2">
        <f t="shared" si="15"/>
        <v>244</v>
      </c>
      <c r="B256" s="2">
        <f t="shared" si="16"/>
        <v>1800</v>
      </c>
      <c r="C256" s="2">
        <f t="shared" si="17"/>
        <v>453.07075426591769</v>
      </c>
      <c r="D256" s="2">
        <f t="shared" si="18"/>
        <v>1346.9292457340823</v>
      </c>
      <c r="E256" s="2">
        <f t="shared" si="19"/>
        <v>134574.2970340412</v>
      </c>
    </row>
    <row r="257" spans="1:5" x14ac:dyDescent="0.35">
      <c r="A257" s="2">
        <f t="shared" si="15"/>
        <v>245</v>
      </c>
      <c r="B257" s="2">
        <f t="shared" si="16"/>
        <v>1800</v>
      </c>
      <c r="C257" s="2">
        <f t="shared" si="17"/>
        <v>448.5809901134707</v>
      </c>
      <c r="D257" s="2">
        <f t="shared" si="18"/>
        <v>1351.4190098865292</v>
      </c>
      <c r="E257" s="2">
        <f t="shared" si="19"/>
        <v>133222.87802415466</v>
      </c>
    </row>
    <row r="258" spans="1:5" x14ac:dyDescent="0.35">
      <c r="A258" s="2">
        <f t="shared" si="15"/>
        <v>246</v>
      </c>
      <c r="B258" s="2">
        <f t="shared" si="16"/>
        <v>1800</v>
      </c>
      <c r="C258" s="2">
        <f t="shared" si="17"/>
        <v>444.07626008051557</v>
      </c>
      <c r="D258" s="2">
        <f t="shared" si="18"/>
        <v>1355.9237399194844</v>
      </c>
      <c r="E258" s="2">
        <f t="shared" si="19"/>
        <v>131866.95428423517</v>
      </c>
    </row>
    <row r="259" spans="1:5" x14ac:dyDescent="0.35">
      <c r="A259" s="2">
        <f t="shared" si="15"/>
        <v>247</v>
      </c>
      <c r="B259" s="2">
        <f t="shared" si="16"/>
        <v>1800</v>
      </c>
      <c r="C259" s="2">
        <f t="shared" si="17"/>
        <v>439.55651428078392</v>
      </c>
      <c r="D259" s="2">
        <f t="shared" si="18"/>
        <v>1360.4434857192161</v>
      </c>
      <c r="E259" s="2">
        <f t="shared" si="19"/>
        <v>130506.51079851596</v>
      </c>
    </row>
    <row r="260" spans="1:5" x14ac:dyDescent="0.35">
      <c r="A260" s="2">
        <f t="shared" si="15"/>
        <v>248</v>
      </c>
      <c r="B260" s="2">
        <f t="shared" si="16"/>
        <v>1800</v>
      </c>
      <c r="C260" s="2">
        <f t="shared" si="17"/>
        <v>435.02170266171987</v>
      </c>
      <c r="D260" s="2">
        <f t="shared" si="18"/>
        <v>1364.9782973382801</v>
      </c>
      <c r="E260" s="2">
        <f t="shared" si="19"/>
        <v>129141.53250117767</v>
      </c>
    </row>
    <row r="261" spans="1:5" x14ac:dyDescent="0.35">
      <c r="A261" s="2">
        <f t="shared" si="15"/>
        <v>249</v>
      </c>
      <c r="B261" s="2">
        <f t="shared" si="16"/>
        <v>1800</v>
      </c>
      <c r="C261" s="2">
        <f t="shared" si="17"/>
        <v>430.47177500392559</v>
      </c>
      <c r="D261" s="2">
        <f t="shared" si="18"/>
        <v>1369.5282249960744</v>
      </c>
      <c r="E261" s="2">
        <f t="shared" si="19"/>
        <v>127772.0042761816</v>
      </c>
    </row>
    <row r="262" spans="1:5" x14ac:dyDescent="0.35">
      <c r="A262" s="2">
        <f t="shared" si="15"/>
        <v>250</v>
      </c>
      <c r="B262" s="2">
        <f t="shared" si="16"/>
        <v>1800</v>
      </c>
      <c r="C262" s="2">
        <f t="shared" si="17"/>
        <v>425.90668092060537</v>
      </c>
      <c r="D262" s="2">
        <f t="shared" si="18"/>
        <v>1374.0933190793946</v>
      </c>
      <c r="E262" s="2">
        <f t="shared" si="19"/>
        <v>126397.91095710221</v>
      </c>
    </row>
    <row r="263" spans="1:5" x14ac:dyDescent="0.35">
      <c r="A263" s="2">
        <f t="shared" si="15"/>
        <v>251</v>
      </c>
      <c r="B263" s="2">
        <f t="shared" si="16"/>
        <v>1800</v>
      </c>
      <c r="C263" s="2">
        <f t="shared" si="17"/>
        <v>421.32636985700742</v>
      </c>
      <c r="D263" s="2">
        <f t="shared" si="18"/>
        <v>1378.6736301429926</v>
      </c>
      <c r="E263" s="2">
        <f t="shared" si="19"/>
        <v>125019.23732695922</v>
      </c>
    </row>
    <row r="264" spans="1:5" x14ac:dyDescent="0.35">
      <c r="A264" s="2">
        <f t="shared" si="15"/>
        <v>252</v>
      </c>
      <c r="B264" s="2">
        <f t="shared" si="16"/>
        <v>1800</v>
      </c>
      <c r="C264" s="2">
        <f t="shared" si="17"/>
        <v>416.73079108986411</v>
      </c>
      <c r="D264" s="2">
        <f t="shared" si="18"/>
        <v>1383.2692089101358</v>
      </c>
      <c r="E264" s="2">
        <f t="shared" si="19"/>
        <v>123635.96811804909</v>
      </c>
    </row>
    <row r="265" spans="1:5" x14ac:dyDescent="0.35">
      <c r="A265" s="2">
        <f t="shared" si="15"/>
        <v>253</v>
      </c>
      <c r="B265" s="2">
        <f t="shared" si="16"/>
        <v>1800</v>
      </c>
      <c r="C265" s="2">
        <f t="shared" si="17"/>
        <v>412.1198937268303</v>
      </c>
      <c r="D265" s="2">
        <f t="shared" si="18"/>
        <v>1387.8801062731698</v>
      </c>
      <c r="E265" s="2">
        <f t="shared" si="19"/>
        <v>122248.08801177592</v>
      </c>
    </row>
    <row r="266" spans="1:5" x14ac:dyDescent="0.35">
      <c r="A266" s="2">
        <f t="shared" si="15"/>
        <v>254</v>
      </c>
      <c r="B266" s="2">
        <f t="shared" si="16"/>
        <v>1800</v>
      </c>
      <c r="C266" s="2">
        <f t="shared" si="17"/>
        <v>407.49362670591978</v>
      </c>
      <c r="D266" s="2">
        <f t="shared" si="18"/>
        <v>1392.5063732940803</v>
      </c>
      <c r="E266" s="2">
        <f t="shared" si="19"/>
        <v>120855.58163848185</v>
      </c>
    </row>
    <row r="267" spans="1:5" x14ac:dyDescent="0.35">
      <c r="A267" s="2">
        <f t="shared" si="15"/>
        <v>255</v>
      </c>
      <c r="B267" s="2">
        <f t="shared" si="16"/>
        <v>1800</v>
      </c>
      <c r="C267" s="2">
        <f t="shared" si="17"/>
        <v>402.85193879493949</v>
      </c>
      <c r="D267" s="2">
        <f t="shared" si="18"/>
        <v>1397.1480612050605</v>
      </c>
      <c r="E267" s="2">
        <f t="shared" si="19"/>
        <v>119458.43357727678</v>
      </c>
    </row>
    <row r="268" spans="1:5" x14ac:dyDescent="0.35">
      <c r="A268" s="2">
        <f t="shared" si="15"/>
        <v>256</v>
      </c>
      <c r="B268" s="2">
        <f t="shared" si="16"/>
        <v>1800</v>
      </c>
      <c r="C268" s="2">
        <f t="shared" si="17"/>
        <v>398.19477859092262</v>
      </c>
      <c r="D268" s="2">
        <f t="shared" si="18"/>
        <v>1401.8052214090774</v>
      </c>
      <c r="E268" s="2">
        <f t="shared" si="19"/>
        <v>118056.62835586771</v>
      </c>
    </row>
    <row r="269" spans="1:5" x14ac:dyDescent="0.35">
      <c r="A269" s="2">
        <f t="shared" ref="A269:A332" si="20">IF(ROW()-12&lt;=$B$5*12,ROW()-12,"")</f>
        <v>257</v>
      </c>
      <c r="B269" s="2">
        <f t="shared" ref="B269:B332" si="21">IF(ROW()-12&lt;=$B$5*12,$B$8,"")</f>
        <v>1800</v>
      </c>
      <c r="C269" s="2">
        <f t="shared" ref="C269:C332" si="22">IF(ROW()-12&lt;=$B$5*12,IF(A269=1,$B$2,$E268)*($B$3/100/12),"")</f>
        <v>393.52209451955906</v>
      </c>
      <c r="D269" s="2">
        <f t="shared" ref="D269:D332" si="23">IF(ROW()-12&lt;=$B$5*12,B269-C269,"")</f>
        <v>1406.477905480441</v>
      </c>
      <c r="E269" s="2">
        <f t="shared" ref="E269:E332" si="24">IF(ROW()-12&lt;=$B$5*12,IF(A269=1,$B$2,E268)-D269,"")</f>
        <v>116650.15045038727</v>
      </c>
    </row>
    <row r="270" spans="1:5" x14ac:dyDescent="0.35">
      <c r="A270" s="2">
        <f t="shared" si="20"/>
        <v>258</v>
      </c>
      <c r="B270" s="2">
        <f t="shared" si="21"/>
        <v>1800</v>
      </c>
      <c r="C270" s="2">
        <f t="shared" si="22"/>
        <v>388.83383483462427</v>
      </c>
      <c r="D270" s="2">
        <f t="shared" si="23"/>
        <v>1411.1661651653758</v>
      </c>
      <c r="E270" s="2">
        <f t="shared" si="24"/>
        <v>115238.9842852219</v>
      </c>
    </row>
    <row r="271" spans="1:5" x14ac:dyDescent="0.35">
      <c r="A271" s="2">
        <f t="shared" si="20"/>
        <v>259</v>
      </c>
      <c r="B271" s="2">
        <f t="shared" si="21"/>
        <v>1800</v>
      </c>
      <c r="C271" s="2">
        <f t="shared" si="22"/>
        <v>384.12994761740634</v>
      </c>
      <c r="D271" s="2">
        <f t="shared" si="23"/>
        <v>1415.8700523825937</v>
      </c>
      <c r="E271" s="2">
        <f t="shared" si="24"/>
        <v>113823.1142328393</v>
      </c>
    </row>
    <row r="272" spans="1:5" x14ac:dyDescent="0.35">
      <c r="A272" s="2">
        <f t="shared" si="20"/>
        <v>260</v>
      </c>
      <c r="B272" s="2">
        <f t="shared" si="21"/>
        <v>1800</v>
      </c>
      <c r="C272" s="2">
        <f t="shared" si="22"/>
        <v>379.41038077613103</v>
      </c>
      <c r="D272" s="2">
        <f t="shared" si="23"/>
        <v>1420.589619223869</v>
      </c>
      <c r="E272" s="2">
        <f t="shared" si="24"/>
        <v>112402.52461361543</v>
      </c>
    </row>
    <row r="273" spans="1:5" x14ac:dyDescent="0.35">
      <c r="A273" s="2">
        <f t="shared" si="20"/>
        <v>261</v>
      </c>
      <c r="B273" s="2">
        <f t="shared" si="21"/>
        <v>1800</v>
      </c>
      <c r="C273" s="2">
        <f t="shared" si="22"/>
        <v>374.67508204538478</v>
      </c>
      <c r="D273" s="2">
        <f t="shared" si="23"/>
        <v>1425.3249179546151</v>
      </c>
      <c r="E273" s="2">
        <f t="shared" si="24"/>
        <v>110977.19969566082</v>
      </c>
    </row>
    <row r="274" spans="1:5" x14ac:dyDescent="0.35">
      <c r="A274" s="2">
        <f t="shared" si="20"/>
        <v>262</v>
      </c>
      <c r="B274" s="2">
        <f t="shared" si="21"/>
        <v>1800</v>
      </c>
      <c r="C274" s="2">
        <f t="shared" si="22"/>
        <v>369.92399898553612</v>
      </c>
      <c r="D274" s="2">
        <f t="shared" si="23"/>
        <v>1430.0760010144638</v>
      </c>
      <c r="E274" s="2">
        <f t="shared" si="24"/>
        <v>109547.12369464636</v>
      </c>
    </row>
    <row r="275" spans="1:5" x14ac:dyDescent="0.35">
      <c r="A275" s="2">
        <f t="shared" si="20"/>
        <v>263</v>
      </c>
      <c r="B275" s="2">
        <f t="shared" si="21"/>
        <v>1800</v>
      </c>
      <c r="C275" s="2">
        <f t="shared" si="22"/>
        <v>365.15707898215459</v>
      </c>
      <c r="D275" s="2">
        <f t="shared" si="23"/>
        <v>1434.8429210178454</v>
      </c>
      <c r="E275" s="2">
        <f t="shared" si="24"/>
        <v>108112.28077362852</v>
      </c>
    </row>
    <row r="276" spans="1:5" x14ac:dyDescent="0.35">
      <c r="A276" s="2">
        <f t="shared" si="20"/>
        <v>264</v>
      </c>
      <c r="B276" s="2">
        <f t="shared" si="21"/>
        <v>1800</v>
      </c>
      <c r="C276" s="2">
        <f t="shared" si="22"/>
        <v>360.37426924542842</v>
      </c>
      <c r="D276" s="2">
        <f t="shared" si="23"/>
        <v>1439.6257307545716</v>
      </c>
      <c r="E276" s="2">
        <f t="shared" si="24"/>
        <v>106672.65504287394</v>
      </c>
    </row>
    <row r="277" spans="1:5" x14ac:dyDescent="0.35">
      <c r="A277" s="2">
        <f t="shared" si="20"/>
        <v>265</v>
      </c>
      <c r="B277" s="2">
        <f t="shared" si="21"/>
        <v>1800</v>
      </c>
      <c r="C277" s="2">
        <f t="shared" si="22"/>
        <v>355.57551680957982</v>
      </c>
      <c r="D277" s="2">
        <f t="shared" si="23"/>
        <v>1444.4244831904202</v>
      </c>
      <c r="E277" s="2">
        <f t="shared" si="24"/>
        <v>105228.23055968352</v>
      </c>
    </row>
    <row r="278" spans="1:5" x14ac:dyDescent="0.35">
      <c r="A278" s="2">
        <f t="shared" si="20"/>
        <v>266</v>
      </c>
      <c r="B278" s="2">
        <f t="shared" si="21"/>
        <v>1800</v>
      </c>
      <c r="C278" s="2">
        <f t="shared" si="22"/>
        <v>350.76076853227841</v>
      </c>
      <c r="D278" s="2">
        <f t="shared" si="23"/>
        <v>1449.2392314677215</v>
      </c>
      <c r="E278" s="2">
        <f t="shared" si="24"/>
        <v>103778.99132821579</v>
      </c>
    </row>
    <row r="279" spans="1:5" x14ac:dyDescent="0.35">
      <c r="A279" s="2">
        <f t="shared" si="20"/>
        <v>267</v>
      </c>
      <c r="B279" s="2">
        <f t="shared" si="21"/>
        <v>1800</v>
      </c>
      <c r="C279" s="2">
        <f t="shared" si="22"/>
        <v>345.92997109405269</v>
      </c>
      <c r="D279" s="2">
        <f t="shared" si="23"/>
        <v>1454.0700289059473</v>
      </c>
      <c r="E279" s="2">
        <f t="shared" si="24"/>
        <v>102324.92129930985</v>
      </c>
    </row>
    <row r="280" spans="1:5" x14ac:dyDescent="0.35">
      <c r="A280" s="2">
        <f t="shared" si="20"/>
        <v>268</v>
      </c>
      <c r="B280" s="2">
        <f t="shared" si="21"/>
        <v>1800</v>
      </c>
      <c r="C280" s="2">
        <f t="shared" si="22"/>
        <v>341.08307099769951</v>
      </c>
      <c r="D280" s="2">
        <f t="shared" si="23"/>
        <v>1458.9169290023005</v>
      </c>
      <c r="E280" s="2">
        <f t="shared" si="24"/>
        <v>100866.00437030755</v>
      </c>
    </row>
    <row r="281" spans="1:5" x14ac:dyDescent="0.35">
      <c r="A281" s="2">
        <f t="shared" si="20"/>
        <v>269</v>
      </c>
      <c r="B281" s="2">
        <f t="shared" si="21"/>
        <v>1800</v>
      </c>
      <c r="C281" s="2">
        <f t="shared" si="22"/>
        <v>336.22001456769186</v>
      </c>
      <c r="D281" s="2">
        <f t="shared" si="23"/>
        <v>1463.7799854323082</v>
      </c>
      <c r="E281" s="2">
        <f t="shared" si="24"/>
        <v>99402.224384875241</v>
      </c>
    </row>
    <row r="282" spans="1:5" x14ac:dyDescent="0.35">
      <c r="A282" s="2">
        <f t="shared" si="20"/>
        <v>270</v>
      </c>
      <c r="B282" s="2">
        <f t="shared" si="21"/>
        <v>1800</v>
      </c>
      <c r="C282" s="2">
        <f t="shared" si="22"/>
        <v>331.34074794958417</v>
      </c>
      <c r="D282" s="2">
        <f t="shared" si="23"/>
        <v>1468.6592520504159</v>
      </c>
      <c r="E282" s="2">
        <f t="shared" si="24"/>
        <v>97933.56513282482</v>
      </c>
    </row>
    <row r="283" spans="1:5" x14ac:dyDescent="0.35">
      <c r="A283" s="2">
        <f t="shared" si="20"/>
        <v>271</v>
      </c>
      <c r="B283" s="2">
        <f t="shared" si="21"/>
        <v>1800</v>
      </c>
      <c r="C283" s="2">
        <f t="shared" si="22"/>
        <v>326.44521710941609</v>
      </c>
      <c r="D283" s="2">
        <f t="shared" si="23"/>
        <v>1473.554782890584</v>
      </c>
      <c r="E283" s="2">
        <f t="shared" si="24"/>
        <v>96460.010349934237</v>
      </c>
    </row>
    <row r="284" spans="1:5" x14ac:dyDescent="0.35">
      <c r="A284" s="2">
        <f t="shared" si="20"/>
        <v>272</v>
      </c>
      <c r="B284" s="2">
        <f t="shared" si="21"/>
        <v>1800</v>
      </c>
      <c r="C284" s="2">
        <f t="shared" si="22"/>
        <v>321.53336783311414</v>
      </c>
      <c r="D284" s="2">
        <f t="shared" si="23"/>
        <v>1478.4666321668858</v>
      </c>
      <c r="E284" s="2">
        <f t="shared" si="24"/>
        <v>94981.543717767345</v>
      </c>
    </row>
    <row r="285" spans="1:5" x14ac:dyDescent="0.35">
      <c r="A285" s="2">
        <f t="shared" si="20"/>
        <v>273</v>
      </c>
      <c r="B285" s="2">
        <f t="shared" si="21"/>
        <v>1800</v>
      </c>
      <c r="C285" s="2">
        <f t="shared" si="22"/>
        <v>316.60514572589119</v>
      </c>
      <c r="D285" s="2">
        <f t="shared" si="23"/>
        <v>1483.3948542741089</v>
      </c>
      <c r="E285" s="2">
        <f t="shared" si="24"/>
        <v>93498.148863493232</v>
      </c>
    </row>
    <row r="286" spans="1:5" x14ac:dyDescent="0.35">
      <c r="A286" s="2">
        <f t="shared" si="20"/>
        <v>274</v>
      </c>
      <c r="B286" s="2">
        <f t="shared" si="21"/>
        <v>1800</v>
      </c>
      <c r="C286" s="2">
        <f t="shared" si="22"/>
        <v>311.6604962116441</v>
      </c>
      <c r="D286" s="2">
        <f t="shared" si="23"/>
        <v>1488.3395037883558</v>
      </c>
      <c r="E286" s="2">
        <f t="shared" si="24"/>
        <v>92009.809359704872</v>
      </c>
    </row>
    <row r="287" spans="1:5" x14ac:dyDescent="0.35">
      <c r="A287" s="2">
        <f t="shared" si="20"/>
        <v>275</v>
      </c>
      <c r="B287" s="2">
        <f t="shared" si="21"/>
        <v>1800</v>
      </c>
      <c r="C287" s="2">
        <f t="shared" si="22"/>
        <v>306.69936453234959</v>
      </c>
      <c r="D287" s="2">
        <f t="shared" si="23"/>
        <v>1493.3006354676504</v>
      </c>
      <c r="E287" s="2">
        <f t="shared" si="24"/>
        <v>90516.508724237225</v>
      </c>
    </row>
    <row r="288" spans="1:5" x14ac:dyDescent="0.35">
      <c r="A288" s="2">
        <f t="shared" si="20"/>
        <v>276</v>
      </c>
      <c r="B288" s="2">
        <f t="shared" si="21"/>
        <v>1800</v>
      </c>
      <c r="C288" s="2">
        <f t="shared" si="22"/>
        <v>301.72169574745743</v>
      </c>
      <c r="D288" s="2">
        <f t="shared" si="23"/>
        <v>1498.2783042525425</v>
      </c>
      <c r="E288" s="2">
        <f t="shared" si="24"/>
        <v>89018.230419984684</v>
      </c>
    </row>
    <row r="289" spans="1:5" x14ac:dyDescent="0.35">
      <c r="A289" s="2">
        <f t="shared" si="20"/>
        <v>277</v>
      </c>
      <c r="B289" s="2">
        <f t="shared" si="21"/>
        <v>1800</v>
      </c>
      <c r="C289" s="2">
        <f t="shared" si="22"/>
        <v>296.72743473328228</v>
      </c>
      <c r="D289" s="2">
        <f t="shared" si="23"/>
        <v>1503.2725652667177</v>
      </c>
      <c r="E289" s="2">
        <f t="shared" si="24"/>
        <v>87514.95785471797</v>
      </c>
    </row>
    <row r="290" spans="1:5" x14ac:dyDescent="0.35">
      <c r="A290" s="2">
        <f t="shared" si="20"/>
        <v>278</v>
      </c>
      <c r="B290" s="2">
        <f t="shared" si="21"/>
        <v>1800</v>
      </c>
      <c r="C290" s="2">
        <f t="shared" si="22"/>
        <v>291.71652618239324</v>
      </c>
      <c r="D290" s="2">
        <f t="shared" si="23"/>
        <v>1508.2834738176068</v>
      </c>
      <c r="E290" s="2">
        <f t="shared" si="24"/>
        <v>86006.674380900367</v>
      </c>
    </row>
    <row r="291" spans="1:5" x14ac:dyDescent="0.35">
      <c r="A291" s="2">
        <f t="shared" si="20"/>
        <v>279</v>
      </c>
      <c r="B291" s="2">
        <f t="shared" si="21"/>
        <v>1800</v>
      </c>
      <c r="C291" s="2">
        <f t="shared" si="22"/>
        <v>286.68891460300125</v>
      </c>
      <c r="D291" s="2">
        <f t="shared" si="23"/>
        <v>1513.3110853969988</v>
      </c>
      <c r="E291" s="2">
        <f t="shared" si="24"/>
        <v>84493.363295503368</v>
      </c>
    </row>
    <row r="292" spans="1:5" x14ac:dyDescent="0.35">
      <c r="A292" s="2">
        <f t="shared" si="20"/>
        <v>280</v>
      </c>
      <c r="B292" s="2">
        <f t="shared" si="21"/>
        <v>1800</v>
      </c>
      <c r="C292" s="2">
        <f t="shared" si="22"/>
        <v>281.64454431834457</v>
      </c>
      <c r="D292" s="2">
        <f t="shared" si="23"/>
        <v>1518.3554556816555</v>
      </c>
      <c r="E292" s="2">
        <f t="shared" si="24"/>
        <v>82975.007839821716</v>
      </c>
    </row>
    <row r="293" spans="1:5" x14ac:dyDescent="0.35">
      <c r="A293" s="2">
        <f t="shared" si="20"/>
        <v>281</v>
      </c>
      <c r="B293" s="2">
        <f t="shared" si="21"/>
        <v>1800</v>
      </c>
      <c r="C293" s="2">
        <f t="shared" si="22"/>
        <v>276.58335946607241</v>
      </c>
      <c r="D293" s="2">
        <f t="shared" si="23"/>
        <v>1523.4166405339276</v>
      </c>
      <c r="E293" s="2">
        <f t="shared" si="24"/>
        <v>81451.591199287781</v>
      </c>
    </row>
    <row r="294" spans="1:5" x14ac:dyDescent="0.35">
      <c r="A294" s="2">
        <f t="shared" si="20"/>
        <v>282</v>
      </c>
      <c r="B294" s="2">
        <f t="shared" si="21"/>
        <v>1800</v>
      </c>
      <c r="C294" s="2">
        <f t="shared" si="22"/>
        <v>271.50530399762596</v>
      </c>
      <c r="D294" s="2">
        <f t="shared" si="23"/>
        <v>1528.494696002374</v>
      </c>
      <c r="E294" s="2">
        <f t="shared" si="24"/>
        <v>79923.0965032854</v>
      </c>
    </row>
    <row r="295" spans="1:5" x14ac:dyDescent="0.35">
      <c r="A295" s="2">
        <f t="shared" si="20"/>
        <v>283</v>
      </c>
      <c r="B295" s="2">
        <f t="shared" si="21"/>
        <v>1800</v>
      </c>
      <c r="C295" s="2">
        <f t="shared" si="22"/>
        <v>266.41032167761801</v>
      </c>
      <c r="D295" s="2">
        <f t="shared" si="23"/>
        <v>1533.589678322382</v>
      </c>
      <c r="E295" s="2">
        <f t="shared" si="24"/>
        <v>78389.506824963013</v>
      </c>
    </row>
    <row r="296" spans="1:5" x14ac:dyDescent="0.35">
      <c r="A296" s="2">
        <f t="shared" si="20"/>
        <v>284</v>
      </c>
      <c r="B296" s="2">
        <f t="shared" si="21"/>
        <v>1800</v>
      </c>
      <c r="C296" s="2">
        <f t="shared" si="22"/>
        <v>261.29835608321008</v>
      </c>
      <c r="D296" s="2">
        <f t="shared" si="23"/>
        <v>1538.7016439167899</v>
      </c>
      <c r="E296" s="2">
        <f t="shared" si="24"/>
        <v>76850.80518104622</v>
      </c>
    </row>
    <row r="297" spans="1:5" x14ac:dyDescent="0.35">
      <c r="A297" s="2">
        <f t="shared" si="20"/>
        <v>285</v>
      </c>
      <c r="B297" s="2">
        <f t="shared" si="21"/>
        <v>1800</v>
      </c>
      <c r="C297" s="2">
        <f t="shared" si="22"/>
        <v>256.16935060348743</v>
      </c>
      <c r="D297" s="2">
        <f t="shared" si="23"/>
        <v>1543.8306493965126</v>
      </c>
      <c r="E297" s="2">
        <f t="shared" si="24"/>
        <v>75306.974531649714</v>
      </c>
    </row>
    <row r="298" spans="1:5" x14ac:dyDescent="0.35">
      <c r="A298" s="2">
        <f t="shared" si="20"/>
        <v>286</v>
      </c>
      <c r="B298" s="2">
        <f t="shared" si="21"/>
        <v>1800</v>
      </c>
      <c r="C298" s="2">
        <f t="shared" si="22"/>
        <v>251.02324843883238</v>
      </c>
      <c r="D298" s="2">
        <f t="shared" si="23"/>
        <v>1548.9767515611677</v>
      </c>
      <c r="E298" s="2">
        <f t="shared" si="24"/>
        <v>73757.997780088539</v>
      </c>
    </row>
    <row r="299" spans="1:5" x14ac:dyDescent="0.35">
      <c r="A299" s="2">
        <f t="shared" si="20"/>
        <v>287</v>
      </c>
      <c r="B299" s="2">
        <f t="shared" si="21"/>
        <v>1800</v>
      </c>
      <c r="C299" s="2">
        <f t="shared" si="22"/>
        <v>245.85999260029516</v>
      </c>
      <c r="D299" s="2">
        <f t="shared" si="23"/>
        <v>1554.1400073997049</v>
      </c>
      <c r="E299" s="2">
        <f t="shared" si="24"/>
        <v>72203.857772688832</v>
      </c>
    </row>
    <row r="300" spans="1:5" x14ac:dyDescent="0.35">
      <c r="A300" s="2">
        <f t="shared" si="20"/>
        <v>288</v>
      </c>
      <c r="B300" s="2">
        <f t="shared" si="21"/>
        <v>1800</v>
      </c>
      <c r="C300" s="2">
        <f t="shared" si="22"/>
        <v>240.6795259089628</v>
      </c>
      <c r="D300" s="2">
        <f t="shared" si="23"/>
        <v>1559.3204740910371</v>
      </c>
      <c r="E300" s="2">
        <f t="shared" si="24"/>
        <v>70644.537298597788</v>
      </c>
    </row>
    <row r="301" spans="1:5" x14ac:dyDescent="0.35">
      <c r="A301" s="2">
        <f t="shared" si="20"/>
        <v>289</v>
      </c>
      <c r="B301" s="2">
        <f t="shared" si="21"/>
        <v>1800</v>
      </c>
      <c r="C301" s="2">
        <f t="shared" si="22"/>
        <v>235.48179099532598</v>
      </c>
      <c r="D301" s="2">
        <f t="shared" si="23"/>
        <v>1564.518209004674</v>
      </c>
      <c r="E301" s="2">
        <f t="shared" si="24"/>
        <v>69080.019089593115</v>
      </c>
    </row>
    <row r="302" spans="1:5" x14ac:dyDescent="0.35">
      <c r="A302" s="2">
        <f t="shared" si="20"/>
        <v>290</v>
      </c>
      <c r="B302" s="2">
        <f t="shared" si="21"/>
        <v>1800</v>
      </c>
      <c r="C302" s="2">
        <f t="shared" si="22"/>
        <v>230.26673029864372</v>
      </c>
      <c r="D302" s="2">
        <f t="shared" si="23"/>
        <v>1569.7332697013562</v>
      </c>
      <c r="E302" s="2">
        <f t="shared" si="24"/>
        <v>67510.285819891753</v>
      </c>
    </row>
    <row r="303" spans="1:5" x14ac:dyDescent="0.35">
      <c r="A303" s="2">
        <f t="shared" si="20"/>
        <v>291</v>
      </c>
      <c r="B303" s="2">
        <f t="shared" si="21"/>
        <v>1800</v>
      </c>
      <c r="C303" s="2">
        <f t="shared" si="22"/>
        <v>225.03428606630587</v>
      </c>
      <c r="D303" s="2">
        <f t="shared" si="23"/>
        <v>1574.9657139336941</v>
      </c>
      <c r="E303" s="2">
        <f t="shared" si="24"/>
        <v>65935.320105958061</v>
      </c>
    </row>
    <row r="304" spans="1:5" x14ac:dyDescent="0.35">
      <c r="A304" s="2">
        <f t="shared" si="20"/>
        <v>292</v>
      </c>
      <c r="B304" s="2">
        <f t="shared" si="21"/>
        <v>1800</v>
      </c>
      <c r="C304" s="2">
        <f t="shared" si="22"/>
        <v>219.78440035319355</v>
      </c>
      <c r="D304" s="2">
        <f t="shared" si="23"/>
        <v>1580.2155996468064</v>
      </c>
      <c r="E304" s="2">
        <f t="shared" si="24"/>
        <v>64355.104506311254</v>
      </c>
    </row>
    <row r="305" spans="1:5" x14ac:dyDescent="0.35">
      <c r="A305" s="2">
        <f t="shared" si="20"/>
        <v>293</v>
      </c>
      <c r="B305" s="2">
        <f t="shared" si="21"/>
        <v>1800</v>
      </c>
      <c r="C305" s="2">
        <f t="shared" si="22"/>
        <v>214.51701502103754</v>
      </c>
      <c r="D305" s="2">
        <f t="shared" si="23"/>
        <v>1585.4829849789626</v>
      </c>
      <c r="E305" s="2">
        <f t="shared" si="24"/>
        <v>62769.621521332294</v>
      </c>
    </row>
    <row r="306" spans="1:5" x14ac:dyDescent="0.35">
      <c r="A306" s="2">
        <f t="shared" si="20"/>
        <v>294</v>
      </c>
      <c r="B306" s="2">
        <f t="shared" si="21"/>
        <v>1800</v>
      </c>
      <c r="C306" s="2">
        <f t="shared" si="22"/>
        <v>209.23207173777433</v>
      </c>
      <c r="D306" s="2">
        <f t="shared" si="23"/>
        <v>1590.7679282622257</v>
      </c>
      <c r="E306" s="2">
        <f t="shared" si="24"/>
        <v>61178.853593070067</v>
      </c>
    </row>
    <row r="307" spans="1:5" x14ac:dyDescent="0.35">
      <c r="A307" s="2">
        <f t="shared" si="20"/>
        <v>295</v>
      </c>
      <c r="B307" s="2">
        <f t="shared" si="21"/>
        <v>1800</v>
      </c>
      <c r="C307" s="2">
        <f t="shared" si="22"/>
        <v>203.92951197690024</v>
      </c>
      <c r="D307" s="2">
        <f t="shared" si="23"/>
        <v>1596.0704880230996</v>
      </c>
      <c r="E307" s="2">
        <f t="shared" si="24"/>
        <v>59582.783105046969</v>
      </c>
    </row>
    <row r="308" spans="1:5" x14ac:dyDescent="0.35">
      <c r="A308" s="2">
        <f t="shared" si="20"/>
        <v>296</v>
      </c>
      <c r="B308" s="2">
        <f t="shared" si="21"/>
        <v>1800</v>
      </c>
      <c r="C308" s="2">
        <f t="shared" si="22"/>
        <v>198.60927701682323</v>
      </c>
      <c r="D308" s="2">
        <f t="shared" si="23"/>
        <v>1601.3907229831768</v>
      </c>
      <c r="E308" s="2">
        <f t="shared" si="24"/>
        <v>57981.392382063794</v>
      </c>
    </row>
    <row r="309" spans="1:5" x14ac:dyDescent="0.35">
      <c r="A309" s="2">
        <f t="shared" si="20"/>
        <v>297</v>
      </c>
      <c r="B309" s="2">
        <f t="shared" si="21"/>
        <v>1800</v>
      </c>
      <c r="C309" s="2">
        <f t="shared" si="22"/>
        <v>193.27130794021267</v>
      </c>
      <c r="D309" s="2">
        <f t="shared" si="23"/>
        <v>1606.7286920597874</v>
      </c>
      <c r="E309" s="2">
        <f t="shared" si="24"/>
        <v>56374.663690004003</v>
      </c>
    </row>
    <row r="310" spans="1:5" x14ac:dyDescent="0.35">
      <c r="A310" s="2">
        <f t="shared" si="20"/>
        <v>298</v>
      </c>
      <c r="B310" s="2">
        <f t="shared" si="21"/>
        <v>1800</v>
      </c>
      <c r="C310" s="2">
        <f t="shared" si="22"/>
        <v>187.91554563334668</v>
      </c>
      <c r="D310" s="2">
        <f t="shared" si="23"/>
        <v>1612.0844543666533</v>
      </c>
      <c r="E310" s="2">
        <f t="shared" si="24"/>
        <v>54762.579235637349</v>
      </c>
    </row>
    <row r="311" spans="1:5" x14ac:dyDescent="0.35">
      <c r="A311" s="2">
        <f t="shared" si="20"/>
        <v>299</v>
      </c>
      <c r="B311" s="2">
        <f t="shared" si="21"/>
        <v>1800</v>
      </c>
      <c r="C311" s="2">
        <f t="shared" si="22"/>
        <v>182.54193078545785</v>
      </c>
      <c r="D311" s="2">
        <f t="shared" si="23"/>
        <v>1617.4580692145421</v>
      </c>
      <c r="E311" s="2">
        <f t="shared" si="24"/>
        <v>53145.12116642281</v>
      </c>
    </row>
    <row r="312" spans="1:5" x14ac:dyDescent="0.35">
      <c r="A312" s="2">
        <f t="shared" si="20"/>
        <v>300</v>
      </c>
      <c r="B312" s="2">
        <f t="shared" si="21"/>
        <v>1800</v>
      </c>
      <c r="C312" s="2">
        <f t="shared" si="22"/>
        <v>177.15040388807606</v>
      </c>
      <c r="D312" s="2">
        <f t="shared" si="23"/>
        <v>1622.849596111924</v>
      </c>
      <c r="E312" s="2">
        <f t="shared" si="24"/>
        <v>51522.271570310884</v>
      </c>
    </row>
    <row r="313" spans="1:5" x14ac:dyDescent="0.35">
      <c r="A313" s="2" t="str">
        <f t="shared" si="20"/>
        <v/>
      </c>
      <c r="B313" s="2" t="str">
        <f t="shared" si="21"/>
        <v/>
      </c>
      <c r="C313" s="2" t="str">
        <f t="shared" si="22"/>
        <v/>
      </c>
      <c r="D313" s="2" t="str">
        <f t="shared" si="23"/>
        <v/>
      </c>
      <c r="E313" s="2" t="str">
        <f t="shared" si="24"/>
        <v/>
      </c>
    </row>
    <row r="314" spans="1:5" x14ac:dyDescent="0.35">
      <c r="A314" s="2" t="str">
        <f t="shared" si="20"/>
        <v/>
      </c>
      <c r="B314" s="2" t="str">
        <f t="shared" si="21"/>
        <v/>
      </c>
      <c r="C314" s="2" t="str">
        <f t="shared" si="22"/>
        <v/>
      </c>
      <c r="D314" s="2" t="str">
        <f t="shared" si="23"/>
        <v/>
      </c>
      <c r="E314" s="2" t="str">
        <f t="shared" si="24"/>
        <v/>
      </c>
    </row>
    <row r="315" spans="1:5" x14ac:dyDescent="0.35">
      <c r="A315" s="2" t="str">
        <f t="shared" si="20"/>
        <v/>
      </c>
      <c r="B315" s="2" t="str">
        <f t="shared" si="21"/>
        <v/>
      </c>
      <c r="C315" s="2" t="str">
        <f t="shared" si="22"/>
        <v/>
      </c>
      <c r="D315" s="2" t="str">
        <f t="shared" si="23"/>
        <v/>
      </c>
      <c r="E315" s="2" t="str">
        <f t="shared" si="24"/>
        <v/>
      </c>
    </row>
    <row r="316" spans="1:5" x14ac:dyDescent="0.35">
      <c r="A316" s="2" t="str">
        <f t="shared" si="20"/>
        <v/>
      </c>
      <c r="B316" s="2" t="str">
        <f t="shared" si="21"/>
        <v/>
      </c>
      <c r="C316" s="2" t="str">
        <f t="shared" si="22"/>
        <v/>
      </c>
      <c r="D316" s="2" t="str">
        <f t="shared" si="23"/>
        <v/>
      </c>
      <c r="E316" s="2" t="str">
        <f t="shared" si="24"/>
        <v/>
      </c>
    </row>
    <row r="317" spans="1:5" x14ac:dyDescent="0.35">
      <c r="A317" s="2" t="str">
        <f t="shared" si="20"/>
        <v/>
      </c>
      <c r="B317" s="2" t="str">
        <f t="shared" si="21"/>
        <v/>
      </c>
      <c r="C317" s="2" t="str">
        <f t="shared" si="22"/>
        <v/>
      </c>
      <c r="D317" s="2" t="str">
        <f t="shared" si="23"/>
        <v/>
      </c>
      <c r="E317" s="2" t="str">
        <f t="shared" si="24"/>
        <v/>
      </c>
    </row>
    <row r="318" spans="1:5" x14ac:dyDescent="0.35">
      <c r="A318" s="2" t="str">
        <f t="shared" si="20"/>
        <v/>
      </c>
      <c r="B318" s="2" t="str">
        <f t="shared" si="21"/>
        <v/>
      </c>
      <c r="C318" s="2" t="str">
        <f t="shared" si="22"/>
        <v/>
      </c>
      <c r="D318" s="2" t="str">
        <f t="shared" si="23"/>
        <v/>
      </c>
      <c r="E318" s="2" t="str">
        <f t="shared" si="24"/>
        <v/>
      </c>
    </row>
    <row r="319" spans="1:5" x14ac:dyDescent="0.35">
      <c r="A319" s="2" t="str">
        <f t="shared" si="20"/>
        <v/>
      </c>
      <c r="B319" s="2" t="str">
        <f t="shared" si="21"/>
        <v/>
      </c>
      <c r="C319" s="2" t="str">
        <f t="shared" si="22"/>
        <v/>
      </c>
      <c r="D319" s="2" t="str">
        <f t="shared" si="23"/>
        <v/>
      </c>
      <c r="E319" s="2" t="str">
        <f t="shared" si="24"/>
        <v/>
      </c>
    </row>
    <row r="320" spans="1:5" x14ac:dyDescent="0.35">
      <c r="A320" s="2" t="str">
        <f t="shared" si="20"/>
        <v/>
      </c>
      <c r="B320" s="2" t="str">
        <f t="shared" si="21"/>
        <v/>
      </c>
      <c r="C320" s="2" t="str">
        <f t="shared" si="22"/>
        <v/>
      </c>
      <c r="D320" s="2" t="str">
        <f t="shared" si="23"/>
        <v/>
      </c>
      <c r="E320" s="2" t="str">
        <f t="shared" si="24"/>
        <v/>
      </c>
    </row>
    <row r="321" spans="1:5" x14ac:dyDescent="0.35">
      <c r="A321" s="2" t="str">
        <f t="shared" si="20"/>
        <v/>
      </c>
      <c r="B321" s="2" t="str">
        <f t="shared" si="21"/>
        <v/>
      </c>
      <c r="C321" s="2" t="str">
        <f t="shared" si="22"/>
        <v/>
      </c>
      <c r="D321" s="2" t="str">
        <f t="shared" si="23"/>
        <v/>
      </c>
      <c r="E321" s="2" t="str">
        <f t="shared" si="24"/>
        <v/>
      </c>
    </row>
    <row r="322" spans="1:5" x14ac:dyDescent="0.35">
      <c r="A322" s="2" t="str">
        <f t="shared" si="20"/>
        <v/>
      </c>
      <c r="B322" s="2" t="str">
        <f t="shared" si="21"/>
        <v/>
      </c>
      <c r="C322" s="2" t="str">
        <f t="shared" si="22"/>
        <v/>
      </c>
      <c r="D322" s="2" t="str">
        <f t="shared" si="23"/>
        <v/>
      </c>
      <c r="E322" s="2" t="str">
        <f t="shared" si="24"/>
        <v/>
      </c>
    </row>
    <row r="323" spans="1:5" x14ac:dyDescent="0.35">
      <c r="A323" s="2" t="str">
        <f t="shared" si="20"/>
        <v/>
      </c>
      <c r="B323" s="2" t="str">
        <f t="shared" si="21"/>
        <v/>
      </c>
      <c r="C323" s="2" t="str">
        <f t="shared" si="22"/>
        <v/>
      </c>
      <c r="D323" s="2" t="str">
        <f t="shared" si="23"/>
        <v/>
      </c>
      <c r="E323" s="2" t="str">
        <f t="shared" si="24"/>
        <v/>
      </c>
    </row>
    <row r="324" spans="1:5" x14ac:dyDescent="0.35">
      <c r="A324" s="2" t="str">
        <f t="shared" si="20"/>
        <v/>
      </c>
      <c r="B324" s="2" t="str">
        <f t="shared" si="21"/>
        <v/>
      </c>
      <c r="C324" s="2" t="str">
        <f t="shared" si="22"/>
        <v/>
      </c>
      <c r="D324" s="2" t="str">
        <f t="shared" si="23"/>
        <v/>
      </c>
      <c r="E324" s="2" t="str">
        <f t="shared" si="24"/>
        <v/>
      </c>
    </row>
    <row r="325" spans="1:5" x14ac:dyDescent="0.35">
      <c r="A325" s="2" t="str">
        <f t="shared" si="20"/>
        <v/>
      </c>
      <c r="B325" s="2" t="str">
        <f t="shared" si="21"/>
        <v/>
      </c>
      <c r="C325" s="2" t="str">
        <f t="shared" si="22"/>
        <v/>
      </c>
      <c r="D325" s="2" t="str">
        <f t="shared" si="23"/>
        <v/>
      </c>
      <c r="E325" s="2" t="str">
        <f t="shared" si="24"/>
        <v/>
      </c>
    </row>
    <row r="326" spans="1:5" x14ac:dyDescent="0.35">
      <c r="A326" s="2" t="str">
        <f t="shared" si="20"/>
        <v/>
      </c>
      <c r="B326" s="2" t="str">
        <f t="shared" si="21"/>
        <v/>
      </c>
      <c r="C326" s="2" t="str">
        <f t="shared" si="22"/>
        <v/>
      </c>
      <c r="D326" s="2" t="str">
        <f t="shared" si="23"/>
        <v/>
      </c>
      <c r="E326" s="2" t="str">
        <f t="shared" si="24"/>
        <v/>
      </c>
    </row>
    <row r="327" spans="1:5" x14ac:dyDescent="0.35">
      <c r="A327" s="2" t="str">
        <f t="shared" si="20"/>
        <v/>
      </c>
      <c r="B327" s="2" t="str">
        <f t="shared" si="21"/>
        <v/>
      </c>
      <c r="C327" s="2" t="str">
        <f t="shared" si="22"/>
        <v/>
      </c>
      <c r="D327" s="2" t="str">
        <f t="shared" si="23"/>
        <v/>
      </c>
      <c r="E327" s="2" t="str">
        <f t="shared" si="24"/>
        <v/>
      </c>
    </row>
    <row r="328" spans="1:5" x14ac:dyDescent="0.35">
      <c r="A328" s="2" t="str">
        <f t="shared" si="20"/>
        <v/>
      </c>
      <c r="B328" s="2" t="str">
        <f t="shared" si="21"/>
        <v/>
      </c>
      <c r="C328" s="2" t="str">
        <f t="shared" si="22"/>
        <v/>
      </c>
      <c r="D328" s="2" t="str">
        <f t="shared" si="23"/>
        <v/>
      </c>
      <c r="E328" s="2" t="str">
        <f t="shared" si="24"/>
        <v/>
      </c>
    </row>
    <row r="329" spans="1:5" x14ac:dyDescent="0.35">
      <c r="A329" s="2" t="str">
        <f t="shared" si="20"/>
        <v/>
      </c>
      <c r="B329" s="2" t="str">
        <f t="shared" si="21"/>
        <v/>
      </c>
      <c r="C329" s="2" t="str">
        <f t="shared" si="22"/>
        <v/>
      </c>
      <c r="D329" s="2" t="str">
        <f t="shared" si="23"/>
        <v/>
      </c>
      <c r="E329" s="2" t="str">
        <f t="shared" si="24"/>
        <v/>
      </c>
    </row>
    <row r="330" spans="1:5" x14ac:dyDescent="0.35">
      <c r="A330" s="2" t="str">
        <f t="shared" si="20"/>
        <v/>
      </c>
      <c r="B330" s="2" t="str">
        <f t="shared" si="21"/>
        <v/>
      </c>
      <c r="C330" s="2" t="str">
        <f t="shared" si="22"/>
        <v/>
      </c>
      <c r="D330" s="2" t="str">
        <f t="shared" si="23"/>
        <v/>
      </c>
      <c r="E330" s="2" t="str">
        <f t="shared" si="24"/>
        <v/>
      </c>
    </row>
    <row r="331" spans="1:5" x14ac:dyDescent="0.35">
      <c r="A331" s="2" t="str">
        <f t="shared" si="20"/>
        <v/>
      </c>
      <c r="B331" s="2" t="str">
        <f t="shared" si="21"/>
        <v/>
      </c>
      <c r="C331" s="2" t="str">
        <f t="shared" si="22"/>
        <v/>
      </c>
      <c r="D331" s="2" t="str">
        <f t="shared" si="23"/>
        <v/>
      </c>
      <c r="E331" s="2" t="str">
        <f t="shared" si="24"/>
        <v/>
      </c>
    </row>
    <row r="332" spans="1:5" x14ac:dyDescent="0.35">
      <c r="A332" s="2" t="str">
        <f t="shared" si="20"/>
        <v/>
      </c>
      <c r="B332" s="2" t="str">
        <f t="shared" si="21"/>
        <v/>
      </c>
      <c r="C332" s="2" t="str">
        <f t="shared" si="22"/>
        <v/>
      </c>
      <c r="D332" s="2" t="str">
        <f t="shared" si="23"/>
        <v/>
      </c>
      <c r="E332" s="2" t="str">
        <f t="shared" si="24"/>
        <v/>
      </c>
    </row>
    <row r="333" spans="1:5" x14ac:dyDescent="0.35">
      <c r="A333" s="2" t="str">
        <f t="shared" ref="A333:A396" si="25">IF(ROW()-12&lt;=$B$5*12,ROW()-12,"")</f>
        <v/>
      </c>
      <c r="B333" s="2" t="str">
        <f t="shared" ref="B333:B396" si="26">IF(ROW()-12&lt;=$B$5*12,$B$8,"")</f>
        <v/>
      </c>
      <c r="C333" s="2" t="str">
        <f t="shared" ref="C333:C396" si="27">IF(ROW()-12&lt;=$B$5*12,IF(A333=1,$B$2,$E332)*($B$3/100/12),"")</f>
        <v/>
      </c>
      <c r="D333" s="2" t="str">
        <f t="shared" ref="D333:D396" si="28">IF(ROW()-12&lt;=$B$5*12,B333-C333,"")</f>
        <v/>
      </c>
      <c r="E333" s="2" t="str">
        <f t="shared" ref="E333:E396" si="29">IF(ROW()-12&lt;=$B$5*12,IF(A333=1,$B$2,E332)-D333,"")</f>
        <v/>
      </c>
    </row>
    <row r="334" spans="1:5" x14ac:dyDescent="0.35">
      <c r="A334" s="2" t="str">
        <f t="shared" si="25"/>
        <v/>
      </c>
      <c r="B334" s="2" t="str">
        <f t="shared" si="26"/>
        <v/>
      </c>
      <c r="C334" s="2" t="str">
        <f t="shared" si="27"/>
        <v/>
      </c>
      <c r="D334" s="2" t="str">
        <f t="shared" si="28"/>
        <v/>
      </c>
      <c r="E334" s="2" t="str">
        <f t="shared" si="29"/>
        <v/>
      </c>
    </row>
    <row r="335" spans="1:5" x14ac:dyDescent="0.35">
      <c r="A335" s="2" t="str">
        <f t="shared" si="25"/>
        <v/>
      </c>
      <c r="B335" s="2" t="str">
        <f t="shared" si="26"/>
        <v/>
      </c>
      <c r="C335" s="2" t="str">
        <f t="shared" si="27"/>
        <v/>
      </c>
      <c r="D335" s="2" t="str">
        <f t="shared" si="28"/>
        <v/>
      </c>
      <c r="E335" s="2" t="str">
        <f t="shared" si="29"/>
        <v/>
      </c>
    </row>
    <row r="336" spans="1:5" x14ac:dyDescent="0.35">
      <c r="A336" s="2" t="str">
        <f t="shared" si="25"/>
        <v/>
      </c>
      <c r="B336" s="2" t="str">
        <f t="shared" si="26"/>
        <v/>
      </c>
      <c r="C336" s="2" t="str">
        <f t="shared" si="27"/>
        <v/>
      </c>
      <c r="D336" s="2" t="str">
        <f t="shared" si="28"/>
        <v/>
      </c>
      <c r="E336" s="2" t="str">
        <f t="shared" si="29"/>
        <v/>
      </c>
    </row>
    <row r="337" spans="1:5" x14ac:dyDescent="0.35">
      <c r="A337" s="2" t="str">
        <f t="shared" si="25"/>
        <v/>
      </c>
      <c r="B337" s="2" t="str">
        <f t="shared" si="26"/>
        <v/>
      </c>
      <c r="C337" s="2" t="str">
        <f t="shared" si="27"/>
        <v/>
      </c>
      <c r="D337" s="2" t="str">
        <f t="shared" si="28"/>
        <v/>
      </c>
      <c r="E337" s="2" t="str">
        <f t="shared" si="29"/>
        <v/>
      </c>
    </row>
    <row r="338" spans="1:5" x14ac:dyDescent="0.35">
      <c r="A338" s="2" t="str">
        <f t="shared" si="25"/>
        <v/>
      </c>
      <c r="B338" s="2" t="str">
        <f t="shared" si="26"/>
        <v/>
      </c>
      <c r="C338" s="2" t="str">
        <f t="shared" si="27"/>
        <v/>
      </c>
      <c r="D338" s="2" t="str">
        <f t="shared" si="28"/>
        <v/>
      </c>
      <c r="E338" s="2" t="str">
        <f t="shared" si="29"/>
        <v/>
      </c>
    </row>
    <row r="339" spans="1:5" x14ac:dyDescent="0.35">
      <c r="A339" s="2" t="str">
        <f t="shared" si="25"/>
        <v/>
      </c>
      <c r="B339" s="2" t="str">
        <f t="shared" si="26"/>
        <v/>
      </c>
      <c r="C339" s="2" t="str">
        <f t="shared" si="27"/>
        <v/>
      </c>
      <c r="D339" s="2" t="str">
        <f t="shared" si="28"/>
        <v/>
      </c>
      <c r="E339" s="2" t="str">
        <f t="shared" si="29"/>
        <v/>
      </c>
    </row>
    <row r="340" spans="1:5" x14ac:dyDescent="0.35">
      <c r="A340" s="2" t="str">
        <f t="shared" si="25"/>
        <v/>
      </c>
      <c r="B340" s="2" t="str">
        <f t="shared" si="26"/>
        <v/>
      </c>
      <c r="C340" s="2" t="str">
        <f t="shared" si="27"/>
        <v/>
      </c>
      <c r="D340" s="2" t="str">
        <f t="shared" si="28"/>
        <v/>
      </c>
      <c r="E340" s="2" t="str">
        <f t="shared" si="29"/>
        <v/>
      </c>
    </row>
    <row r="341" spans="1:5" x14ac:dyDescent="0.35">
      <c r="A341" s="2" t="str">
        <f t="shared" si="25"/>
        <v/>
      </c>
      <c r="B341" s="2" t="str">
        <f t="shared" si="26"/>
        <v/>
      </c>
      <c r="C341" s="2" t="str">
        <f t="shared" si="27"/>
        <v/>
      </c>
      <c r="D341" s="2" t="str">
        <f t="shared" si="28"/>
        <v/>
      </c>
      <c r="E341" s="2" t="str">
        <f t="shared" si="29"/>
        <v/>
      </c>
    </row>
    <row r="342" spans="1:5" x14ac:dyDescent="0.35">
      <c r="A342" s="2" t="str">
        <f t="shared" si="25"/>
        <v/>
      </c>
      <c r="B342" s="2" t="str">
        <f t="shared" si="26"/>
        <v/>
      </c>
      <c r="C342" s="2" t="str">
        <f t="shared" si="27"/>
        <v/>
      </c>
      <c r="D342" s="2" t="str">
        <f t="shared" si="28"/>
        <v/>
      </c>
      <c r="E342" s="2" t="str">
        <f t="shared" si="29"/>
        <v/>
      </c>
    </row>
    <row r="343" spans="1:5" x14ac:dyDescent="0.35">
      <c r="A343" s="2" t="str">
        <f t="shared" si="25"/>
        <v/>
      </c>
      <c r="B343" s="2" t="str">
        <f t="shared" si="26"/>
        <v/>
      </c>
      <c r="C343" s="2" t="str">
        <f t="shared" si="27"/>
        <v/>
      </c>
      <c r="D343" s="2" t="str">
        <f t="shared" si="28"/>
        <v/>
      </c>
      <c r="E343" s="2" t="str">
        <f t="shared" si="29"/>
        <v/>
      </c>
    </row>
    <row r="344" spans="1:5" x14ac:dyDescent="0.35">
      <c r="A344" s="2" t="str">
        <f t="shared" si="25"/>
        <v/>
      </c>
      <c r="B344" s="2" t="str">
        <f t="shared" si="26"/>
        <v/>
      </c>
      <c r="C344" s="2" t="str">
        <f t="shared" si="27"/>
        <v/>
      </c>
      <c r="D344" s="2" t="str">
        <f t="shared" si="28"/>
        <v/>
      </c>
      <c r="E344" s="2" t="str">
        <f t="shared" si="29"/>
        <v/>
      </c>
    </row>
    <row r="345" spans="1:5" x14ac:dyDescent="0.35">
      <c r="A345" s="2" t="str">
        <f t="shared" si="25"/>
        <v/>
      </c>
      <c r="B345" s="2" t="str">
        <f t="shared" si="26"/>
        <v/>
      </c>
      <c r="C345" s="2" t="str">
        <f t="shared" si="27"/>
        <v/>
      </c>
      <c r="D345" s="2" t="str">
        <f t="shared" si="28"/>
        <v/>
      </c>
      <c r="E345" s="2" t="str">
        <f t="shared" si="29"/>
        <v/>
      </c>
    </row>
    <row r="346" spans="1:5" x14ac:dyDescent="0.35">
      <c r="A346" s="2" t="str">
        <f t="shared" si="25"/>
        <v/>
      </c>
      <c r="B346" s="2" t="str">
        <f t="shared" si="26"/>
        <v/>
      </c>
      <c r="C346" s="2" t="str">
        <f t="shared" si="27"/>
        <v/>
      </c>
      <c r="D346" s="2" t="str">
        <f t="shared" si="28"/>
        <v/>
      </c>
      <c r="E346" s="2" t="str">
        <f t="shared" si="29"/>
        <v/>
      </c>
    </row>
    <row r="347" spans="1:5" x14ac:dyDescent="0.35">
      <c r="A347" s="2" t="str">
        <f t="shared" si="25"/>
        <v/>
      </c>
      <c r="B347" s="2" t="str">
        <f t="shared" si="26"/>
        <v/>
      </c>
      <c r="C347" s="2" t="str">
        <f t="shared" si="27"/>
        <v/>
      </c>
      <c r="D347" s="2" t="str">
        <f t="shared" si="28"/>
        <v/>
      </c>
      <c r="E347" s="2" t="str">
        <f t="shared" si="29"/>
        <v/>
      </c>
    </row>
    <row r="348" spans="1:5" x14ac:dyDescent="0.35">
      <c r="A348" s="2" t="str">
        <f t="shared" si="25"/>
        <v/>
      </c>
      <c r="B348" s="2" t="str">
        <f t="shared" si="26"/>
        <v/>
      </c>
      <c r="C348" s="2" t="str">
        <f t="shared" si="27"/>
        <v/>
      </c>
      <c r="D348" s="2" t="str">
        <f t="shared" si="28"/>
        <v/>
      </c>
      <c r="E348" s="2" t="str">
        <f t="shared" si="29"/>
        <v/>
      </c>
    </row>
    <row r="349" spans="1:5" x14ac:dyDescent="0.35">
      <c r="A349" s="2" t="str">
        <f t="shared" si="25"/>
        <v/>
      </c>
      <c r="B349" s="2" t="str">
        <f t="shared" si="26"/>
        <v/>
      </c>
      <c r="C349" s="2" t="str">
        <f t="shared" si="27"/>
        <v/>
      </c>
      <c r="D349" s="2" t="str">
        <f t="shared" si="28"/>
        <v/>
      </c>
      <c r="E349" s="2" t="str">
        <f t="shared" si="29"/>
        <v/>
      </c>
    </row>
    <row r="350" spans="1:5" x14ac:dyDescent="0.35">
      <c r="A350" s="2" t="str">
        <f t="shared" si="25"/>
        <v/>
      </c>
      <c r="B350" s="2" t="str">
        <f t="shared" si="26"/>
        <v/>
      </c>
      <c r="C350" s="2" t="str">
        <f t="shared" si="27"/>
        <v/>
      </c>
      <c r="D350" s="2" t="str">
        <f t="shared" si="28"/>
        <v/>
      </c>
      <c r="E350" s="2" t="str">
        <f t="shared" si="29"/>
        <v/>
      </c>
    </row>
    <row r="351" spans="1:5" x14ac:dyDescent="0.35">
      <c r="A351" s="2" t="str">
        <f t="shared" si="25"/>
        <v/>
      </c>
      <c r="B351" s="2" t="str">
        <f t="shared" si="26"/>
        <v/>
      </c>
      <c r="C351" s="2" t="str">
        <f t="shared" si="27"/>
        <v/>
      </c>
      <c r="D351" s="2" t="str">
        <f t="shared" si="28"/>
        <v/>
      </c>
      <c r="E351" s="2" t="str">
        <f t="shared" si="29"/>
        <v/>
      </c>
    </row>
    <row r="352" spans="1:5" x14ac:dyDescent="0.35">
      <c r="A352" s="2" t="str">
        <f t="shared" si="25"/>
        <v/>
      </c>
      <c r="B352" s="2" t="str">
        <f t="shared" si="26"/>
        <v/>
      </c>
      <c r="C352" s="2" t="str">
        <f t="shared" si="27"/>
        <v/>
      </c>
      <c r="D352" s="2" t="str">
        <f t="shared" si="28"/>
        <v/>
      </c>
      <c r="E352" s="2" t="str">
        <f t="shared" si="29"/>
        <v/>
      </c>
    </row>
    <row r="353" spans="1:5" x14ac:dyDescent="0.35">
      <c r="A353" s="2" t="str">
        <f t="shared" si="25"/>
        <v/>
      </c>
      <c r="B353" s="2" t="str">
        <f t="shared" si="26"/>
        <v/>
      </c>
      <c r="C353" s="2" t="str">
        <f t="shared" si="27"/>
        <v/>
      </c>
      <c r="D353" s="2" t="str">
        <f t="shared" si="28"/>
        <v/>
      </c>
      <c r="E353" s="2" t="str">
        <f t="shared" si="29"/>
        <v/>
      </c>
    </row>
    <row r="354" spans="1:5" x14ac:dyDescent="0.35">
      <c r="A354" s="2" t="str">
        <f t="shared" si="25"/>
        <v/>
      </c>
      <c r="B354" s="2" t="str">
        <f t="shared" si="26"/>
        <v/>
      </c>
      <c r="C354" s="2" t="str">
        <f t="shared" si="27"/>
        <v/>
      </c>
      <c r="D354" s="2" t="str">
        <f t="shared" si="28"/>
        <v/>
      </c>
      <c r="E354" s="2" t="str">
        <f t="shared" si="29"/>
        <v/>
      </c>
    </row>
    <row r="355" spans="1:5" x14ac:dyDescent="0.35">
      <c r="A355" s="2" t="str">
        <f t="shared" si="25"/>
        <v/>
      </c>
      <c r="B355" s="2" t="str">
        <f t="shared" si="26"/>
        <v/>
      </c>
      <c r="C355" s="2" t="str">
        <f t="shared" si="27"/>
        <v/>
      </c>
      <c r="D355" s="2" t="str">
        <f t="shared" si="28"/>
        <v/>
      </c>
      <c r="E355" s="2" t="str">
        <f t="shared" si="29"/>
        <v/>
      </c>
    </row>
    <row r="356" spans="1:5" x14ac:dyDescent="0.35">
      <c r="A356" s="2" t="str">
        <f t="shared" si="25"/>
        <v/>
      </c>
      <c r="B356" s="2" t="str">
        <f t="shared" si="26"/>
        <v/>
      </c>
      <c r="C356" s="2" t="str">
        <f t="shared" si="27"/>
        <v/>
      </c>
      <c r="D356" s="2" t="str">
        <f t="shared" si="28"/>
        <v/>
      </c>
      <c r="E356" s="2" t="str">
        <f t="shared" si="29"/>
        <v/>
      </c>
    </row>
    <row r="357" spans="1:5" x14ac:dyDescent="0.35">
      <c r="A357" s="2" t="str">
        <f t="shared" si="25"/>
        <v/>
      </c>
      <c r="B357" s="2" t="str">
        <f t="shared" si="26"/>
        <v/>
      </c>
      <c r="C357" s="2" t="str">
        <f t="shared" si="27"/>
        <v/>
      </c>
      <c r="D357" s="2" t="str">
        <f t="shared" si="28"/>
        <v/>
      </c>
      <c r="E357" s="2" t="str">
        <f t="shared" si="29"/>
        <v/>
      </c>
    </row>
    <row r="358" spans="1:5" x14ac:dyDescent="0.35">
      <c r="A358" s="2" t="str">
        <f t="shared" si="25"/>
        <v/>
      </c>
      <c r="B358" s="2" t="str">
        <f t="shared" si="26"/>
        <v/>
      </c>
      <c r="C358" s="2" t="str">
        <f t="shared" si="27"/>
        <v/>
      </c>
      <c r="D358" s="2" t="str">
        <f t="shared" si="28"/>
        <v/>
      </c>
      <c r="E358" s="2" t="str">
        <f t="shared" si="29"/>
        <v/>
      </c>
    </row>
    <row r="359" spans="1:5" x14ac:dyDescent="0.35">
      <c r="A359" s="2" t="str">
        <f t="shared" si="25"/>
        <v/>
      </c>
      <c r="B359" s="2" t="str">
        <f t="shared" si="26"/>
        <v/>
      </c>
      <c r="C359" s="2" t="str">
        <f t="shared" si="27"/>
        <v/>
      </c>
      <c r="D359" s="2" t="str">
        <f t="shared" si="28"/>
        <v/>
      </c>
      <c r="E359" s="2" t="str">
        <f t="shared" si="29"/>
        <v/>
      </c>
    </row>
    <row r="360" spans="1:5" x14ac:dyDescent="0.35">
      <c r="A360" s="2" t="str">
        <f t="shared" si="25"/>
        <v/>
      </c>
      <c r="B360" s="2" t="str">
        <f t="shared" si="26"/>
        <v/>
      </c>
      <c r="C360" s="2" t="str">
        <f t="shared" si="27"/>
        <v/>
      </c>
      <c r="D360" s="2" t="str">
        <f t="shared" si="28"/>
        <v/>
      </c>
      <c r="E360" s="2" t="str">
        <f t="shared" si="29"/>
        <v/>
      </c>
    </row>
    <row r="361" spans="1:5" x14ac:dyDescent="0.35">
      <c r="A361" s="2" t="str">
        <f t="shared" si="25"/>
        <v/>
      </c>
      <c r="B361" s="2" t="str">
        <f t="shared" si="26"/>
        <v/>
      </c>
      <c r="C361" s="2" t="str">
        <f t="shared" si="27"/>
        <v/>
      </c>
      <c r="D361" s="2" t="str">
        <f t="shared" si="28"/>
        <v/>
      </c>
      <c r="E361" s="2" t="str">
        <f t="shared" si="29"/>
        <v/>
      </c>
    </row>
    <row r="362" spans="1:5" x14ac:dyDescent="0.35">
      <c r="A362" s="2" t="str">
        <f t="shared" si="25"/>
        <v/>
      </c>
      <c r="B362" s="2" t="str">
        <f t="shared" si="26"/>
        <v/>
      </c>
      <c r="C362" s="2" t="str">
        <f t="shared" si="27"/>
        <v/>
      </c>
      <c r="D362" s="2" t="str">
        <f t="shared" si="28"/>
        <v/>
      </c>
      <c r="E362" s="2" t="str">
        <f t="shared" si="29"/>
        <v/>
      </c>
    </row>
    <row r="363" spans="1:5" x14ac:dyDescent="0.35">
      <c r="A363" s="2" t="str">
        <f t="shared" si="25"/>
        <v/>
      </c>
      <c r="B363" s="2" t="str">
        <f t="shared" si="26"/>
        <v/>
      </c>
      <c r="C363" s="2" t="str">
        <f t="shared" si="27"/>
        <v/>
      </c>
      <c r="D363" s="2" t="str">
        <f t="shared" si="28"/>
        <v/>
      </c>
      <c r="E363" s="2" t="str">
        <f t="shared" si="29"/>
        <v/>
      </c>
    </row>
    <row r="364" spans="1:5" x14ac:dyDescent="0.35">
      <c r="A364" s="2" t="str">
        <f t="shared" si="25"/>
        <v/>
      </c>
      <c r="B364" s="2" t="str">
        <f t="shared" si="26"/>
        <v/>
      </c>
      <c r="C364" s="2" t="str">
        <f t="shared" si="27"/>
        <v/>
      </c>
      <c r="D364" s="2" t="str">
        <f t="shared" si="28"/>
        <v/>
      </c>
      <c r="E364" s="2" t="str">
        <f t="shared" si="29"/>
        <v/>
      </c>
    </row>
    <row r="365" spans="1:5" x14ac:dyDescent="0.35">
      <c r="A365" s="2" t="str">
        <f t="shared" si="25"/>
        <v/>
      </c>
      <c r="B365" s="2" t="str">
        <f t="shared" si="26"/>
        <v/>
      </c>
      <c r="C365" s="2" t="str">
        <f t="shared" si="27"/>
        <v/>
      </c>
      <c r="D365" s="2" t="str">
        <f t="shared" si="28"/>
        <v/>
      </c>
      <c r="E365" s="2" t="str">
        <f t="shared" si="29"/>
        <v/>
      </c>
    </row>
    <row r="366" spans="1:5" x14ac:dyDescent="0.35">
      <c r="A366" s="2" t="str">
        <f t="shared" si="25"/>
        <v/>
      </c>
      <c r="B366" s="2" t="str">
        <f t="shared" si="26"/>
        <v/>
      </c>
      <c r="C366" s="2" t="str">
        <f t="shared" si="27"/>
        <v/>
      </c>
      <c r="D366" s="2" t="str">
        <f t="shared" si="28"/>
        <v/>
      </c>
      <c r="E366" s="2" t="str">
        <f t="shared" si="29"/>
        <v/>
      </c>
    </row>
    <row r="367" spans="1:5" x14ac:dyDescent="0.35">
      <c r="A367" s="2" t="str">
        <f t="shared" si="25"/>
        <v/>
      </c>
      <c r="B367" s="2" t="str">
        <f t="shared" si="26"/>
        <v/>
      </c>
      <c r="C367" s="2" t="str">
        <f t="shared" si="27"/>
        <v/>
      </c>
      <c r="D367" s="2" t="str">
        <f t="shared" si="28"/>
        <v/>
      </c>
      <c r="E367" s="2" t="str">
        <f t="shared" si="29"/>
        <v/>
      </c>
    </row>
    <row r="368" spans="1:5" x14ac:dyDescent="0.35">
      <c r="A368" s="2" t="str">
        <f t="shared" si="25"/>
        <v/>
      </c>
      <c r="B368" s="2" t="str">
        <f t="shared" si="26"/>
        <v/>
      </c>
      <c r="C368" s="2" t="str">
        <f t="shared" si="27"/>
        <v/>
      </c>
      <c r="D368" s="2" t="str">
        <f t="shared" si="28"/>
        <v/>
      </c>
      <c r="E368" s="2" t="str">
        <f t="shared" si="29"/>
        <v/>
      </c>
    </row>
    <row r="369" spans="1:5" x14ac:dyDescent="0.35">
      <c r="A369" s="2" t="str">
        <f t="shared" si="25"/>
        <v/>
      </c>
      <c r="B369" s="2" t="str">
        <f t="shared" si="26"/>
        <v/>
      </c>
      <c r="C369" s="2" t="str">
        <f t="shared" si="27"/>
        <v/>
      </c>
      <c r="D369" s="2" t="str">
        <f t="shared" si="28"/>
        <v/>
      </c>
      <c r="E369" s="2" t="str">
        <f t="shared" si="29"/>
        <v/>
      </c>
    </row>
    <row r="370" spans="1:5" x14ac:dyDescent="0.35">
      <c r="A370" s="2" t="str">
        <f t="shared" si="25"/>
        <v/>
      </c>
      <c r="B370" s="2" t="str">
        <f t="shared" si="26"/>
        <v/>
      </c>
      <c r="C370" s="2" t="str">
        <f t="shared" si="27"/>
        <v/>
      </c>
      <c r="D370" s="2" t="str">
        <f t="shared" si="28"/>
        <v/>
      </c>
      <c r="E370" s="2" t="str">
        <f t="shared" si="29"/>
        <v/>
      </c>
    </row>
    <row r="371" spans="1:5" x14ac:dyDescent="0.35">
      <c r="A371" s="2" t="str">
        <f t="shared" si="25"/>
        <v/>
      </c>
      <c r="B371" s="2" t="str">
        <f t="shared" si="26"/>
        <v/>
      </c>
      <c r="C371" s="2" t="str">
        <f t="shared" si="27"/>
        <v/>
      </c>
      <c r="D371" s="2" t="str">
        <f t="shared" si="28"/>
        <v/>
      </c>
      <c r="E371" s="2" t="str">
        <f t="shared" si="29"/>
        <v/>
      </c>
    </row>
    <row r="372" spans="1:5" x14ac:dyDescent="0.35">
      <c r="A372" s="2" t="str">
        <f t="shared" si="25"/>
        <v/>
      </c>
      <c r="B372" s="2" t="str">
        <f t="shared" si="26"/>
        <v/>
      </c>
      <c r="C372" s="2" t="str">
        <f t="shared" si="27"/>
        <v/>
      </c>
      <c r="D372" s="2" t="str">
        <f t="shared" si="28"/>
        <v/>
      </c>
      <c r="E372" s="2" t="str">
        <f t="shared" si="29"/>
        <v/>
      </c>
    </row>
    <row r="373" spans="1:5" x14ac:dyDescent="0.35">
      <c r="A373" s="2" t="str">
        <f t="shared" si="25"/>
        <v/>
      </c>
      <c r="B373" s="2" t="str">
        <f t="shared" si="26"/>
        <v/>
      </c>
      <c r="C373" s="2" t="str">
        <f t="shared" si="27"/>
        <v/>
      </c>
      <c r="D373" s="2" t="str">
        <f t="shared" si="28"/>
        <v/>
      </c>
      <c r="E373" s="2" t="str">
        <f t="shared" si="29"/>
        <v/>
      </c>
    </row>
    <row r="374" spans="1:5" x14ac:dyDescent="0.35">
      <c r="A374" s="2" t="str">
        <f t="shared" si="25"/>
        <v/>
      </c>
      <c r="B374" s="2" t="str">
        <f t="shared" si="26"/>
        <v/>
      </c>
      <c r="C374" s="2" t="str">
        <f t="shared" si="27"/>
        <v/>
      </c>
      <c r="D374" s="2" t="str">
        <f t="shared" si="28"/>
        <v/>
      </c>
      <c r="E374" s="2" t="str">
        <f t="shared" si="29"/>
        <v/>
      </c>
    </row>
    <row r="375" spans="1:5" x14ac:dyDescent="0.35">
      <c r="A375" s="2" t="str">
        <f t="shared" si="25"/>
        <v/>
      </c>
      <c r="B375" s="2" t="str">
        <f t="shared" si="26"/>
        <v/>
      </c>
      <c r="C375" s="2" t="str">
        <f t="shared" si="27"/>
        <v/>
      </c>
      <c r="D375" s="2" t="str">
        <f t="shared" si="28"/>
        <v/>
      </c>
      <c r="E375" s="2" t="str">
        <f t="shared" si="29"/>
        <v/>
      </c>
    </row>
    <row r="376" spans="1:5" x14ac:dyDescent="0.35">
      <c r="A376" s="2" t="str">
        <f t="shared" si="25"/>
        <v/>
      </c>
      <c r="B376" s="2" t="str">
        <f t="shared" si="26"/>
        <v/>
      </c>
      <c r="C376" s="2" t="str">
        <f t="shared" si="27"/>
        <v/>
      </c>
      <c r="D376" s="2" t="str">
        <f t="shared" si="28"/>
        <v/>
      </c>
      <c r="E376" s="2" t="str">
        <f t="shared" si="29"/>
        <v/>
      </c>
    </row>
    <row r="377" spans="1:5" x14ac:dyDescent="0.35">
      <c r="A377" s="2" t="str">
        <f t="shared" si="25"/>
        <v/>
      </c>
      <c r="B377" s="2" t="str">
        <f t="shared" si="26"/>
        <v/>
      </c>
      <c r="C377" s="2" t="str">
        <f t="shared" si="27"/>
        <v/>
      </c>
      <c r="D377" s="2" t="str">
        <f t="shared" si="28"/>
        <v/>
      </c>
      <c r="E377" s="2" t="str">
        <f t="shared" si="29"/>
        <v/>
      </c>
    </row>
    <row r="378" spans="1:5" x14ac:dyDescent="0.35">
      <c r="A378" s="2" t="str">
        <f t="shared" si="25"/>
        <v/>
      </c>
      <c r="B378" s="2" t="str">
        <f t="shared" si="26"/>
        <v/>
      </c>
      <c r="C378" s="2" t="str">
        <f t="shared" si="27"/>
        <v/>
      </c>
      <c r="D378" s="2" t="str">
        <f t="shared" si="28"/>
        <v/>
      </c>
      <c r="E378" s="2" t="str">
        <f t="shared" si="29"/>
        <v/>
      </c>
    </row>
    <row r="379" spans="1:5" x14ac:dyDescent="0.35">
      <c r="A379" s="2" t="str">
        <f t="shared" si="25"/>
        <v/>
      </c>
      <c r="B379" s="2" t="str">
        <f t="shared" si="26"/>
        <v/>
      </c>
      <c r="C379" s="2" t="str">
        <f t="shared" si="27"/>
        <v/>
      </c>
      <c r="D379" s="2" t="str">
        <f t="shared" si="28"/>
        <v/>
      </c>
      <c r="E379" s="2" t="str">
        <f t="shared" si="29"/>
        <v/>
      </c>
    </row>
    <row r="380" spans="1:5" x14ac:dyDescent="0.35">
      <c r="A380" s="2" t="str">
        <f t="shared" si="25"/>
        <v/>
      </c>
      <c r="B380" s="2" t="str">
        <f t="shared" si="26"/>
        <v/>
      </c>
      <c r="C380" s="2" t="str">
        <f t="shared" si="27"/>
        <v/>
      </c>
      <c r="D380" s="2" t="str">
        <f t="shared" si="28"/>
        <v/>
      </c>
      <c r="E380" s="2" t="str">
        <f t="shared" si="29"/>
        <v/>
      </c>
    </row>
    <row r="381" spans="1:5" x14ac:dyDescent="0.35">
      <c r="A381" s="2" t="str">
        <f t="shared" si="25"/>
        <v/>
      </c>
      <c r="B381" s="2" t="str">
        <f t="shared" si="26"/>
        <v/>
      </c>
      <c r="C381" s="2" t="str">
        <f t="shared" si="27"/>
        <v/>
      </c>
      <c r="D381" s="2" t="str">
        <f t="shared" si="28"/>
        <v/>
      </c>
      <c r="E381" s="2" t="str">
        <f t="shared" si="29"/>
        <v/>
      </c>
    </row>
    <row r="382" spans="1:5" x14ac:dyDescent="0.35">
      <c r="A382" s="2" t="str">
        <f t="shared" si="25"/>
        <v/>
      </c>
      <c r="B382" s="2" t="str">
        <f t="shared" si="26"/>
        <v/>
      </c>
      <c r="C382" s="2" t="str">
        <f t="shared" si="27"/>
        <v/>
      </c>
      <c r="D382" s="2" t="str">
        <f t="shared" si="28"/>
        <v/>
      </c>
      <c r="E382" s="2" t="str">
        <f t="shared" si="29"/>
        <v/>
      </c>
    </row>
    <row r="383" spans="1:5" x14ac:dyDescent="0.35">
      <c r="A383" s="2" t="str">
        <f t="shared" si="25"/>
        <v/>
      </c>
      <c r="B383" s="2" t="str">
        <f t="shared" si="26"/>
        <v/>
      </c>
      <c r="C383" s="2" t="str">
        <f t="shared" si="27"/>
        <v/>
      </c>
      <c r="D383" s="2" t="str">
        <f t="shared" si="28"/>
        <v/>
      </c>
      <c r="E383" s="2" t="str">
        <f t="shared" si="29"/>
        <v/>
      </c>
    </row>
    <row r="384" spans="1:5" x14ac:dyDescent="0.35">
      <c r="A384" s="2" t="str">
        <f t="shared" si="25"/>
        <v/>
      </c>
      <c r="B384" s="2" t="str">
        <f t="shared" si="26"/>
        <v/>
      </c>
      <c r="C384" s="2" t="str">
        <f t="shared" si="27"/>
        <v/>
      </c>
      <c r="D384" s="2" t="str">
        <f t="shared" si="28"/>
        <v/>
      </c>
      <c r="E384" s="2" t="str">
        <f t="shared" si="29"/>
        <v/>
      </c>
    </row>
    <row r="385" spans="1:5" x14ac:dyDescent="0.35">
      <c r="A385" s="2" t="str">
        <f t="shared" si="25"/>
        <v/>
      </c>
      <c r="B385" s="2" t="str">
        <f t="shared" si="26"/>
        <v/>
      </c>
      <c r="C385" s="2" t="str">
        <f t="shared" si="27"/>
        <v/>
      </c>
      <c r="D385" s="2" t="str">
        <f t="shared" si="28"/>
        <v/>
      </c>
      <c r="E385" s="2" t="str">
        <f t="shared" si="29"/>
        <v/>
      </c>
    </row>
    <row r="386" spans="1:5" x14ac:dyDescent="0.35">
      <c r="A386" s="2" t="str">
        <f t="shared" si="25"/>
        <v/>
      </c>
      <c r="B386" s="2" t="str">
        <f t="shared" si="26"/>
        <v/>
      </c>
      <c r="C386" s="2" t="str">
        <f t="shared" si="27"/>
        <v/>
      </c>
      <c r="D386" s="2" t="str">
        <f t="shared" si="28"/>
        <v/>
      </c>
      <c r="E386" s="2" t="str">
        <f t="shared" si="29"/>
        <v/>
      </c>
    </row>
    <row r="387" spans="1:5" x14ac:dyDescent="0.35">
      <c r="A387" s="2" t="str">
        <f t="shared" si="25"/>
        <v/>
      </c>
      <c r="B387" s="2" t="str">
        <f t="shared" si="26"/>
        <v/>
      </c>
      <c r="C387" s="2" t="str">
        <f t="shared" si="27"/>
        <v/>
      </c>
      <c r="D387" s="2" t="str">
        <f t="shared" si="28"/>
        <v/>
      </c>
      <c r="E387" s="2" t="str">
        <f t="shared" si="29"/>
        <v/>
      </c>
    </row>
    <row r="388" spans="1:5" x14ac:dyDescent="0.35">
      <c r="A388" s="2" t="str">
        <f t="shared" si="25"/>
        <v/>
      </c>
      <c r="B388" s="2" t="str">
        <f t="shared" si="26"/>
        <v/>
      </c>
      <c r="C388" s="2" t="str">
        <f t="shared" si="27"/>
        <v/>
      </c>
      <c r="D388" s="2" t="str">
        <f t="shared" si="28"/>
        <v/>
      </c>
      <c r="E388" s="2" t="str">
        <f t="shared" si="29"/>
        <v/>
      </c>
    </row>
    <row r="389" spans="1:5" x14ac:dyDescent="0.35">
      <c r="A389" s="2" t="str">
        <f t="shared" si="25"/>
        <v/>
      </c>
      <c r="B389" s="2" t="str">
        <f t="shared" si="26"/>
        <v/>
      </c>
      <c r="C389" s="2" t="str">
        <f t="shared" si="27"/>
        <v/>
      </c>
      <c r="D389" s="2" t="str">
        <f t="shared" si="28"/>
        <v/>
      </c>
      <c r="E389" s="2" t="str">
        <f t="shared" si="29"/>
        <v/>
      </c>
    </row>
    <row r="390" spans="1:5" x14ac:dyDescent="0.35">
      <c r="A390" s="2" t="str">
        <f t="shared" si="25"/>
        <v/>
      </c>
      <c r="B390" s="2" t="str">
        <f t="shared" si="26"/>
        <v/>
      </c>
      <c r="C390" s="2" t="str">
        <f t="shared" si="27"/>
        <v/>
      </c>
      <c r="D390" s="2" t="str">
        <f t="shared" si="28"/>
        <v/>
      </c>
      <c r="E390" s="2" t="str">
        <f t="shared" si="29"/>
        <v/>
      </c>
    </row>
    <row r="391" spans="1:5" x14ac:dyDescent="0.35">
      <c r="A391" s="2" t="str">
        <f t="shared" si="25"/>
        <v/>
      </c>
      <c r="B391" s="2" t="str">
        <f t="shared" si="26"/>
        <v/>
      </c>
      <c r="C391" s="2" t="str">
        <f t="shared" si="27"/>
        <v/>
      </c>
      <c r="D391" s="2" t="str">
        <f t="shared" si="28"/>
        <v/>
      </c>
      <c r="E391" s="2" t="str">
        <f t="shared" si="29"/>
        <v/>
      </c>
    </row>
    <row r="392" spans="1:5" x14ac:dyDescent="0.35">
      <c r="A392" s="2" t="str">
        <f t="shared" si="25"/>
        <v/>
      </c>
      <c r="B392" s="2" t="str">
        <f t="shared" si="26"/>
        <v/>
      </c>
      <c r="C392" s="2" t="str">
        <f t="shared" si="27"/>
        <v/>
      </c>
      <c r="D392" s="2" t="str">
        <f t="shared" si="28"/>
        <v/>
      </c>
      <c r="E392" s="2" t="str">
        <f t="shared" si="29"/>
        <v/>
      </c>
    </row>
    <row r="393" spans="1:5" x14ac:dyDescent="0.35">
      <c r="A393" s="2" t="str">
        <f t="shared" si="25"/>
        <v/>
      </c>
      <c r="B393" s="2" t="str">
        <f t="shared" si="26"/>
        <v/>
      </c>
      <c r="C393" s="2" t="str">
        <f t="shared" si="27"/>
        <v/>
      </c>
      <c r="D393" s="2" t="str">
        <f t="shared" si="28"/>
        <v/>
      </c>
      <c r="E393" s="2" t="str">
        <f t="shared" si="29"/>
        <v/>
      </c>
    </row>
    <row r="394" spans="1:5" x14ac:dyDescent="0.35">
      <c r="A394" s="2" t="str">
        <f t="shared" si="25"/>
        <v/>
      </c>
      <c r="B394" s="2" t="str">
        <f t="shared" si="26"/>
        <v/>
      </c>
      <c r="C394" s="2" t="str">
        <f t="shared" si="27"/>
        <v/>
      </c>
      <c r="D394" s="2" t="str">
        <f t="shared" si="28"/>
        <v/>
      </c>
      <c r="E394" s="2" t="str">
        <f t="shared" si="29"/>
        <v/>
      </c>
    </row>
    <row r="395" spans="1:5" x14ac:dyDescent="0.35">
      <c r="A395" s="2" t="str">
        <f t="shared" si="25"/>
        <v/>
      </c>
      <c r="B395" s="2" t="str">
        <f t="shared" si="26"/>
        <v/>
      </c>
      <c r="C395" s="2" t="str">
        <f t="shared" si="27"/>
        <v/>
      </c>
      <c r="D395" s="2" t="str">
        <f t="shared" si="28"/>
        <v/>
      </c>
      <c r="E395" s="2" t="str">
        <f t="shared" si="29"/>
        <v/>
      </c>
    </row>
    <row r="396" spans="1:5" x14ac:dyDescent="0.35">
      <c r="A396" s="2" t="str">
        <f t="shared" si="25"/>
        <v/>
      </c>
      <c r="B396" s="2" t="str">
        <f t="shared" si="26"/>
        <v/>
      </c>
      <c r="C396" s="2" t="str">
        <f t="shared" si="27"/>
        <v/>
      </c>
      <c r="D396" s="2" t="str">
        <f t="shared" si="28"/>
        <v/>
      </c>
      <c r="E396" s="2" t="str">
        <f t="shared" si="29"/>
        <v/>
      </c>
    </row>
    <row r="397" spans="1:5" x14ac:dyDescent="0.35">
      <c r="A397" s="2" t="str">
        <f t="shared" ref="A397:A460" si="30">IF(ROW()-12&lt;=$B$5*12,ROW()-12,"")</f>
        <v/>
      </c>
      <c r="B397" s="2" t="str">
        <f t="shared" ref="B397:B460" si="31">IF(ROW()-12&lt;=$B$5*12,$B$8,"")</f>
        <v/>
      </c>
      <c r="C397" s="2" t="str">
        <f t="shared" ref="C397:C460" si="32">IF(ROW()-12&lt;=$B$5*12,IF(A397=1,$B$2,$E396)*($B$3/100/12),"")</f>
        <v/>
      </c>
      <c r="D397" s="2" t="str">
        <f t="shared" ref="D397:D460" si="33">IF(ROW()-12&lt;=$B$5*12,B397-C397,"")</f>
        <v/>
      </c>
      <c r="E397" s="2" t="str">
        <f t="shared" ref="E397:E460" si="34">IF(ROW()-12&lt;=$B$5*12,IF(A397=1,$B$2,E396)-D397,"")</f>
        <v/>
      </c>
    </row>
    <row r="398" spans="1:5" x14ac:dyDescent="0.35">
      <c r="A398" s="2" t="str">
        <f t="shared" si="30"/>
        <v/>
      </c>
      <c r="B398" s="2" t="str">
        <f t="shared" si="31"/>
        <v/>
      </c>
      <c r="C398" s="2" t="str">
        <f t="shared" si="32"/>
        <v/>
      </c>
      <c r="D398" s="2" t="str">
        <f t="shared" si="33"/>
        <v/>
      </c>
      <c r="E398" s="2" t="str">
        <f t="shared" si="34"/>
        <v/>
      </c>
    </row>
    <row r="399" spans="1:5" x14ac:dyDescent="0.35">
      <c r="A399" s="2" t="str">
        <f t="shared" si="30"/>
        <v/>
      </c>
      <c r="B399" s="2" t="str">
        <f t="shared" si="31"/>
        <v/>
      </c>
      <c r="C399" s="2" t="str">
        <f t="shared" si="32"/>
        <v/>
      </c>
      <c r="D399" s="2" t="str">
        <f t="shared" si="33"/>
        <v/>
      </c>
      <c r="E399" s="2" t="str">
        <f t="shared" si="34"/>
        <v/>
      </c>
    </row>
    <row r="400" spans="1:5" x14ac:dyDescent="0.35">
      <c r="A400" s="2" t="str">
        <f t="shared" si="30"/>
        <v/>
      </c>
      <c r="B400" s="2" t="str">
        <f t="shared" si="31"/>
        <v/>
      </c>
      <c r="C400" s="2" t="str">
        <f t="shared" si="32"/>
        <v/>
      </c>
      <c r="D400" s="2" t="str">
        <f t="shared" si="33"/>
        <v/>
      </c>
      <c r="E400" s="2" t="str">
        <f t="shared" si="34"/>
        <v/>
      </c>
    </row>
    <row r="401" spans="1:5" x14ac:dyDescent="0.35">
      <c r="A401" s="2" t="str">
        <f t="shared" si="30"/>
        <v/>
      </c>
      <c r="B401" s="2" t="str">
        <f t="shared" si="31"/>
        <v/>
      </c>
      <c r="C401" s="2" t="str">
        <f t="shared" si="32"/>
        <v/>
      </c>
      <c r="D401" s="2" t="str">
        <f t="shared" si="33"/>
        <v/>
      </c>
      <c r="E401" s="2" t="str">
        <f t="shared" si="34"/>
        <v/>
      </c>
    </row>
    <row r="402" spans="1:5" x14ac:dyDescent="0.35">
      <c r="A402" s="2" t="str">
        <f t="shared" si="30"/>
        <v/>
      </c>
      <c r="B402" s="2" t="str">
        <f t="shared" si="31"/>
        <v/>
      </c>
      <c r="C402" s="2" t="str">
        <f t="shared" si="32"/>
        <v/>
      </c>
      <c r="D402" s="2" t="str">
        <f t="shared" si="33"/>
        <v/>
      </c>
      <c r="E402" s="2" t="str">
        <f t="shared" si="34"/>
        <v/>
      </c>
    </row>
    <row r="403" spans="1:5" x14ac:dyDescent="0.35">
      <c r="A403" s="2" t="str">
        <f t="shared" si="30"/>
        <v/>
      </c>
      <c r="B403" s="2" t="str">
        <f t="shared" si="31"/>
        <v/>
      </c>
      <c r="C403" s="2" t="str">
        <f t="shared" si="32"/>
        <v/>
      </c>
      <c r="D403" s="2" t="str">
        <f t="shared" si="33"/>
        <v/>
      </c>
      <c r="E403" s="2" t="str">
        <f t="shared" si="34"/>
        <v/>
      </c>
    </row>
    <row r="404" spans="1:5" x14ac:dyDescent="0.35">
      <c r="A404" s="2" t="str">
        <f t="shared" si="30"/>
        <v/>
      </c>
      <c r="B404" s="2" t="str">
        <f t="shared" si="31"/>
        <v/>
      </c>
      <c r="C404" s="2" t="str">
        <f t="shared" si="32"/>
        <v/>
      </c>
      <c r="D404" s="2" t="str">
        <f t="shared" si="33"/>
        <v/>
      </c>
      <c r="E404" s="2" t="str">
        <f t="shared" si="34"/>
        <v/>
      </c>
    </row>
    <row r="405" spans="1:5" x14ac:dyDescent="0.35">
      <c r="A405" s="2" t="str">
        <f t="shared" si="30"/>
        <v/>
      </c>
      <c r="B405" s="2" t="str">
        <f t="shared" si="31"/>
        <v/>
      </c>
      <c r="C405" s="2" t="str">
        <f t="shared" si="32"/>
        <v/>
      </c>
      <c r="D405" s="2" t="str">
        <f t="shared" si="33"/>
        <v/>
      </c>
      <c r="E405" s="2" t="str">
        <f t="shared" si="34"/>
        <v/>
      </c>
    </row>
    <row r="406" spans="1:5" x14ac:dyDescent="0.35">
      <c r="A406" s="2" t="str">
        <f t="shared" si="30"/>
        <v/>
      </c>
      <c r="B406" s="2" t="str">
        <f t="shared" si="31"/>
        <v/>
      </c>
      <c r="C406" s="2" t="str">
        <f t="shared" si="32"/>
        <v/>
      </c>
      <c r="D406" s="2" t="str">
        <f t="shared" si="33"/>
        <v/>
      </c>
      <c r="E406" s="2" t="str">
        <f t="shared" si="34"/>
        <v/>
      </c>
    </row>
    <row r="407" spans="1:5" x14ac:dyDescent="0.35">
      <c r="A407" s="2" t="str">
        <f t="shared" si="30"/>
        <v/>
      </c>
      <c r="B407" s="2" t="str">
        <f t="shared" si="31"/>
        <v/>
      </c>
      <c r="C407" s="2" t="str">
        <f t="shared" si="32"/>
        <v/>
      </c>
      <c r="D407" s="2" t="str">
        <f t="shared" si="33"/>
        <v/>
      </c>
      <c r="E407" s="2" t="str">
        <f t="shared" si="34"/>
        <v/>
      </c>
    </row>
    <row r="408" spans="1:5" x14ac:dyDescent="0.35">
      <c r="A408" s="2" t="str">
        <f t="shared" si="30"/>
        <v/>
      </c>
      <c r="B408" s="2" t="str">
        <f t="shared" si="31"/>
        <v/>
      </c>
      <c r="C408" s="2" t="str">
        <f t="shared" si="32"/>
        <v/>
      </c>
      <c r="D408" s="2" t="str">
        <f t="shared" si="33"/>
        <v/>
      </c>
      <c r="E408" s="2" t="str">
        <f t="shared" si="34"/>
        <v/>
      </c>
    </row>
    <row r="409" spans="1:5" x14ac:dyDescent="0.35">
      <c r="A409" s="2" t="str">
        <f t="shared" si="30"/>
        <v/>
      </c>
      <c r="B409" s="2" t="str">
        <f t="shared" si="31"/>
        <v/>
      </c>
      <c r="C409" s="2" t="str">
        <f t="shared" si="32"/>
        <v/>
      </c>
      <c r="D409" s="2" t="str">
        <f t="shared" si="33"/>
        <v/>
      </c>
      <c r="E409" s="2" t="str">
        <f t="shared" si="34"/>
        <v/>
      </c>
    </row>
    <row r="410" spans="1:5" x14ac:dyDescent="0.35">
      <c r="A410" s="2" t="str">
        <f t="shared" si="30"/>
        <v/>
      </c>
      <c r="B410" s="2" t="str">
        <f t="shared" si="31"/>
        <v/>
      </c>
      <c r="C410" s="2" t="str">
        <f t="shared" si="32"/>
        <v/>
      </c>
      <c r="D410" s="2" t="str">
        <f t="shared" si="33"/>
        <v/>
      </c>
      <c r="E410" s="2" t="str">
        <f t="shared" si="34"/>
        <v/>
      </c>
    </row>
    <row r="411" spans="1:5" x14ac:dyDescent="0.35">
      <c r="A411" s="2" t="str">
        <f t="shared" si="30"/>
        <v/>
      </c>
      <c r="B411" s="2" t="str">
        <f t="shared" si="31"/>
        <v/>
      </c>
      <c r="C411" s="2" t="str">
        <f t="shared" si="32"/>
        <v/>
      </c>
      <c r="D411" s="2" t="str">
        <f t="shared" si="33"/>
        <v/>
      </c>
      <c r="E411" s="2" t="str">
        <f t="shared" si="34"/>
        <v/>
      </c>
    </row>
    <row r="412" spans="1:5" x14ac:dyDescent="0.35">
      <c r="A412" s="2" t="str">
        <f t="shared" si="30"/>
        <v/>
      </c>
      <c r="B412" s="2" t="str">
        <f t="shared" si="31"/>
        <v/>
      </c>
      <c r="C412" s="2" t="str">
        <f t="shared" si="32"/>
        <v/>
      </c>
      <c r="D412" s="2" t="str">
        <f t="shared" si="33"/>
        <v/>
      </c>
      <c r="E412" s="2" t="str">
        <f t="shared" si="34"/>
        <v/>
      </c>
    </row>
    <row r="413" spans="1:5" x14ac:dyDescent="0.35">
      <c r="A413" s="2" t="str">
        <f t="shared" si="30"/>
        <v/>
      </c>
      <c r="B413" s="2" t="str">
        <f t="shared" si="31"/>
        <v/>
      </c>
      <c r="C413" s="2" t="str">
        <f t="shared" si="32"/>
        <v/>
      </c>
      <c r="D413" s="2" t="str">
        <f t="shared" si="33"/>
        <v/>
      </c>
      <c r="E413" s="2" t="str">
        <f t="shared" si="34"/>
        <v/>
      </c>
    </row>
    <row r="414" spans="1:5" x14ac:dyDescent="0.35">
      <c r="A414" s="2" t="str">
        <f t="shared" si="30"/>
        <v/>
      </c>
      <c r="B414" s="2" t="str">
        <f t="shared" si="31"/>
        <v/>
      </c>
      <c r="C414" s="2" t="str">
        <f t="shared" si="32"/>
        <v/>
      </c>
      <c r="D414" s="2" t="str">
        <f t="shared" si="33"/>
        <v/>
      </c>
      <c r="E414" s="2" t="str">
        <f t="shared" si="34"/>
        <v/>
      </c>
    </row>
    <row r="415" spans="1:5" x14ac:dyDescent="0.35">
      <c r="A415" s="2" t="str">
        <f t="shared" si="30"/>
        <v/>
      </c>
      <c r="B415" s="2" t="str">
        <f t="shared" si="31"/>
        <v/>
      </c>
      <c r="C415" s="2" t="str">
        <f t="shared" si="32"/>
        <v/>
      </c>
      <c r="D415" s="2" t="str">
        <f t="shared" si="33"/>
        <v/>
      </c>
      <c r="E415" s="2" t="str">
        <f t="shared" si="34"/>
        <v/>
      </c>
    </row>
    <row r="416" spans="1:5" x14ac:dyDescent="0.35">
      <c r="A416" s="2" t="str">
        <f t="shared" si="30"/>
        <v/>
      </c>
      <c r="B416" s="2" t="str">
        <f t="shared" si="31"/>
        <v/>
      </c>
      <c r="C416" s="2" t="str">
        <f t="shared" si="32"/>
        <v/>
      </c>
      <c r="D416" s="2" t="str">
        <f t="shared" si="33"/>
        <v/>
      </c>
      <c r="E416" s="2" t="str">
        <f t="shared" si="34"/>
        <v/>
      </c>
    </row>
    <row r="417" spans="1:5" x14ac:dyDescent="0.35">
      <c r="A417" s="2" t="str">
        <f t="shared" si="30"/>
        <v/>
      </c>
      <c r="B417" s="2" t="str">
        <f t="shared" si="31"/>
        <v/>
      </c>
      <c r="C417" s="2" t="str">
        <f t="shared" si="32"/>
        <v/>
      </c>
      <c r="D417" s="2" t="str">
        <f t="shared" si="33"/>
        <v/>
      </c>
      <c r="E417" s="2" t="str">
        <f t="shared" si="34"/>
        <v/>
      </c>
    </row>
    <row r="418" spans="1:5" x14ac:dyDescent="0.35">
      <c r="A418" s="2" t="str">
        <f t="shared" si="30"/>
        <v/>
      </c>
      <c r="B418" s="2" t="str">
        <f t="shared" si="31"/>
        <v/>
      </c>
      <c r="C418" s="2" t="str">
        <f t="shared" si="32"/>
        <v/>
      </c>
      <c r="D418" s="2" t="str">
        <f t="shared" si="33"/>
        <v/>
      </c>
      <c r="E418" s="2" t="str">
        <f t="shared" si="34"/>
        <v/>
      </c>
    </row>
    <row r="419" spans="1:5" x14ac:dyDescent="0.35">
      <c r="A419" s="2" t="str">
        <f t="shared" si="30"/>
        <v/>
      </c>
      <c r="B419" s="2" t="str">
        <f t="shared" si="31"/>
        <v/>
      </c>
      <c r="C419" s="2" t="str">
        <f t="shared" si="32"/>
        <v/>
      </c>
      <c r="D419" s="2" t="str">
        <f t="shared" si="33"/>
        <v/>
      </c>
      <c r="E419" s="2" t="str">
        <f t="shared" si="34"/>
        <v/>
      </c>
    </row>
    <row r="420" spans="1:5" x14ac:dyDescent="0.35">
      <c r="A420" s="2" t="str">
        <f t="shared" si="30"/>
        <v/>
      </c>
      <c r="B420" s="2" t="str">
        <f t="shared" si="31"/>
        <v/>
      </c>
      <c r="C420" s="2" t="str">
        <f t="shared" si="32"/>
        <v/>
      </c>
      <c r="D420" s="2" t="str">
        <f t="shared" si="33"/>
        <v/>
      </c>
      <c r="E420" s="2" t="str">
        <f t="shared" si="34"/>
        <v/>
      </c>
    </row>
    <row r="421" spans="1:5" x14ac:dyDescent="0.35">
      <c r="A421" s="2" t="str">
        <f t="shared" si="30"/>
        <v/>
      </c>
      <c r="B421" s="2" t="str">
        <f t="shared" si="31"/>
        <v/>
      </c>
      <c r="C421" s="2" t="str">
        <f t="shared" si="32"/>
        <v/>
      </c>
      <c r="D421" s="2" t="str">
        <f t="shared" si="33"/>
        <v/>
      </c>
      <c r="E421" s="2" t="str">
        <f t="shared" si="34"/>
        <v/>
      </c>
    </row>
    <row r="422" spans="1:5" x14ac:dyDescent="0.35">
      <c r="A422" s="2" t="str">
        <f t="shared" si="30"/>
        <v/>
      </c>
      <c r="B422" s="2" t="str">
        <f t="shared" si="31"/>
        <v/>
      </c>
      <c r="C422" s="2" t="str">
        <f t="shared" si="32"/>
        <v/>
      </c>
      <c r="D422" s="2" t="str">
        <f t="shared" si="33"/>
        <v/>
      </c>
      <c r="E422" s="2" t="str">
        <f t="shared" si="34"/>
        <v/>
      </c>
    </row>
    <row r="423" spans="1:5" x14ac:dyDescent="0.35">
      <c r="A423" s="2" t="str">
        <f t="shared" si="30"/>
        <v/>
      </c>
      <c r="B423" s="2" t="str">
        <f t="shared" si="31"/>
        <v/>
      </c>
      <c r="C423" s="2" t="str">
        <f t="shared" si="32"/>
        <v/>
      </c>
      <c r="D423" s="2" t="str">
        <f t="shared" si="33"/>
        <v/>
      </c>
      <c r="E423" s="2" t="str">
        <f t="shared" si="34"/>
        <v/>
      </c>
    </row>
    <row r="424" spans="1:5" x14ac:dyDescent="0.35">
      <c r="A424" s="2" t="str">
        <f t="shared" si="30"/>
        <v/>
      </c>
      <c r="B424" s="2" t="str">
        <f t="shared" si="31"/>
        <v/>
      </c>
      <c r="C424" s="2" t="str">
        <f t="shared" si="32"/>
        <v/>
      </c>
      <c r="D424" s="2" t="str">
        <f t="shared" si="33"/>
        <v/>
      </c>
      <c r="E424" s="2" t="str">
        <f t="shared" si="34"/>
        <v/>
      </c>
    </row>
    <row r="425" spans="1:5" x14ac:dyDescent="0.35">
      <c r="A425" s="2" t="str">
        <f t="shared" si="30"/>
        <v/>
      </c>
      <c r="B425" s="2" t="str">
        <f t="shared" si="31"/>
        <v/>
      </c>
      <c r="C425" s="2" t="str">
        <f t="shared" si="32"/>
        <v/>
      </c>
      <c r="D425" s="2" t="str">
        <f t="shared" si="33"/>
        <v/>
      </c>
      <c r="E425" s="2" t="str">
        <f t="shared" si="34"/>
        <v/>
      </c>
    </row>
    <row r="426" spans="1:5" x14ac:dyDescent="0.35">
      <c r="A426" s="2" t="str">
        <f t="shared" si="30"/>
        <v/>
      </c>
      <c r="B426" s="2" t="str">
        <f t="shared" si="31"/>
        <v/>
      </c>
      <c r="C426" s="2" t="str">
        <f t="shared" si="32"/>
        <v/>
      </c>
      <c r="D426" s="2" t="str">
        <f t="shared" si="33"/>
        <v/>
      </c>
      <c r="E426" s="2" t="str">
        <f t="shared" si="34"/>
        <v/>
      </c>
    </row>
    <row r="427" spans="1:5" x14ac:dyDescent="0.35">
      <c r="A427" s="2" t="str">
        <f t="shared" si="30"/>
        <v/>
      </c>
      <c r="B427" s="2" t="str">
        <f t="shared" si="31"/>
        <v/>
      </c>
      <c r="C427" s="2" t="str">
        <f t="shared" si="32"/>
        <v/>
      </c>
      <c r="D427" s="2" t="str">
        <f t="shared" si="33"/>
        <v/>
      </c>
      <c r="E427" s="2" t="str">
        <f t="shared" si="34"/>
        <v/>
      </c>
    </row>
    <row r="428" spans="1:5" x14ac:dyDescent="0.35">
      <c r="A428" s="2" t="str">
        <f t="shared" si="30"/>
        <v/>
      </c>
      <c r="B428" s="2" t="str">
        <f t="shared" si="31"/>
        <v/>
      </c>
      <c r="C428" s="2" t="str">
        <f t="shared" si="32"/>
        <v/>
      </c>
      <c r="D428" s="2" t="str">
        <f t="shared" si="33"/>
        <v/>
      </c>
      <c r="E428" s="2" t="str">
        <f t="shared" si="34"/>
        <v/>
      </c>
    </row>
    <row r="429" spans="1:5" x14ac:dyDescent="0.35">
      <c r="A429" s="2" t="str">
        <f t="shared" si="30"/>
        <v/>
      </c>
      <c r="B429" s="2" t="str">
        <f t="shared" si="31"/>
        <v/>
      </c>
      <c r="C429" s="2" t="str">
        <f t="shared" si="32"/>
        <v/>
      </c>
      <c r="D429" s="2" t="str">
        <f t="shared" si="33"/>
        <v/>
      </c>
      <c r="E429" s="2" t="str">
        <f t="shared" si="34"/>
        <v/>
      </c>
    </row>
    <row r="430" spans="1:5" x14ac:dyDescent="0.35">
      <c r="A430" s="2" t="str">
        <f t="shared" si="30"/>
        <v/>
      </c>
      <c r="B430" s="2" t="str">
        <f t="shared" si="31"/>
        <v/>
      </c>
      <c r="C430" s="2" t="str">
        <f t="shared" si="32"/>
        <v/>
      </c>
      <c r="D430" s="2" t="str">
        <f t="shared" si="33"/>
        <v/>
      </c>
      <c r="E430" s="2" t="str">
        <f t="shared" si="34"/>
        <v/>
      </c>
    </row>
    <row r="431" spans="1:5" x14ac:dyDescent="0.35">
      <c r="A431" s="2" t="str">
        <f t="shared" si="30"/>
        <v/>
      </c>
      <c r="B431" s="2" t="str">
        <f t="shared" si="31"/>
        <v/>
      </c>
      <c r="C431" s="2" t="str">
        <f t="shared" si="32"/>
        <v/>
      </c>
      <c r="D431" s="2" t="str">
        <f t="shared" si="33"/>
        <v/>
      </c>
      <c r="E431" s="2" t="str">
        <f t="shared" si="34"/>
        <v/>
      </c>
    </row>
    <row r="432" spans="1:5" x14ac:dyDescent="0.35">
      <c r="A432" s="2" t="str">
        <f t="shared" si="30"/>
        <v/>
      </c>
      <c r="B432" s="2" t="str">
        <f t="shared" si="31"/>
        <v/>
      </c>
      <c r="C432" s="2" t="str">
        <f t="shared" si="32"/>
        <v/>
      </c>
      <c r="D432" s="2" t="str">
        <f t="shared" si="33"/>
        <v/>
      </c>
      <c r="E432" s="2" t="str">
        <f t="shared" si="34"/>
        <v/>
      </c>
    </row>
    <row r="433" spans="1:5" x14ac:dyDescent="0.35">
      <c r="A433" s="2" t="str">
        <f t="shared" si="30"/>
        <v/>
      </c>
      <c r="B433" s="2" t="str">
        <f t="shared" si="31"/>
        <v/>
      </c>
      <c r="C433" s="2" t="str">
        <f t="shared" si="32"/>
        <v/>
      </c>
      <c r="D433" s="2" t="str">
        <f t="shared" si="33"/>
        <v/>
      </c>
      <c r="E433" s="2" t="str">
        <f t="shared" si="34"/>
        <v/>
      </c>
    </row>
    <row r="434" spans="1:5" x14ac:dyDescent="0.35">
      <c r="A434" s="2" t="str">
        <f t="shared" si="30"/>
        <v/>
      </c>
      <c r="B434" s="2" t="str">
        <f t="shared" si="31"/>
        <v/>
      </c>
      <c r="C434" s="2" t="str">
        <f t="shared" si="32"/>
        <v/>
      </c>
      <c r="D434" s="2" t="str">
        <f t="shared" si="33"/>
        <v/>
      </c>
      <c r="E434" s="2" t="str">
        <f t="shared" si="34"/>
        <v/>
      </c>
    </row>
    <row r="435" spans="1:5" x14ac:dyDescent="0.35">
      <c r="A435" s="2" t="str">
        <f t="shared" si="30"/>
        <v/>
      </c>
      <c r="B435" s="2" t="str">
        <f t="shared" si="31"/>
        <v/>
      </c>
      <c r="C435" s="2" t="str">
        <f t="shared" si="32"/>
        <v/>
      </c>
      <c r="D435" s="2" t="str">
        <f t="shared" si="33"/>
        <v/>
      </c>
      <c r="E435" s="2" t="str">
        <f t="shared" si="34"/>
        <v/>
      </c>
    </row>
    <row r="436" spans="1:5" x14ac:dyDescent="0.35">
      <c r="A436" s="2" t="str">
        <f t="shared" si="30"/>
        <v/>
      </c>
      <c r="B436" s="2" t="str">
        <f t="shared" si="31"/>
        <v/>
      </c>
      <c r="C436" s="2" t="str">
        <f t="shared" si="32"/>
        <v/>
      </c>
      <c r="D436" s="2" t="str">
        <f t="shared" si="33"/>
        <v/>
      </c>
      <c r="E436" s="2" t="str">
        <f t="shared" si="34"/>
        <v/>
      </c>
    </row>
    <row r="437" spans="1:5" x14ac:dyDescent="0.35">
      <c r="A437" s="2" t="str">
        <f t="shared" si="30"/>
        <v/>
      </c>
      <c r="B437" s="2" t="str">
        <f t="shared" si="31"/>
        <v/>
      </c>
      <c r="C437" s="2" t="str">
        <f t="shared" si="32"/>
        <v/>
      </c>
      <c r="D437" s="2" t="str">
        <f t="shared" si="33"/>
        <v/>
      </c>
      <c r="E437" s="2" t="str">
        <f t="shared" si="34"/>
        <v/>
      </c>
    </row>
    <row r="438" spans="1:5" x14ac:dyDescent="0.35">
      <c r="A438" s="2" t="str">
        <f t="shared" si="30"/>
        <v/>
      </c>
      <c r="B438" s="2" t="str">
        <f t="shared" si="31"/>
        <v/>
      </c>
      <c r="C438" s="2" t="str">
        <f t="shared" si="32"/>
        <v/>
      </c>
      <c r="D438" s="2" t="str">
        <f t="shared" si="33"/>
        <v/>
      </c>
      <c r="E438" s="2" t="str">
        <f t="shared" si="34"/>
        <v/>
      </c>
    </row>
    <row r="439" spans="1:5" x14ac:dyDescent="0.35">
      <c r="A439" s="2" t="str">
        <f t="shared" si="30"/>
        <v/>
      </c>
      <c r="B439" s="2" t="str">
        <f t="shared" si="31"/>
        <v/>
      </c>
      <c r="C439" s="2" t="str">
        <f t="shared" si="32"/>
        <v/>
      </c>
      <c r="D439" s="2" t="str">
        <f t="shared" si="33"/>
        <v/>
      </c>
      <c r="E439" s="2" t="str">
        <f t="shared" si="34"/>
        <v/>
      </c>
    </row>
    <row r="440" spans="1:5" x14ac:dyDescent="0.35">
      <c r="A440" s="2" t="str">
        <f t="shared" si="30"/>
        <v/>
      </c>
      <c r="B440" s="2" t="str">
        <f t="shared" si="31"/>
        <v/>
      </c>
      <c r="C440" s="2" t="str">
        <f t="shared" si="32"/>
        <v/>
      </c>
      <c r="D440" s="2" t="str">
        <f t="shared" si="33"/>
        <v/>
      </c>
      <c r="E440" s="2" t="str">
        <f t="shared" si="34"/>
        <v/>
      </c>
    </row>
    <row r="441" spans="1:5" x14ac:dyDescent="0.35">
      <c r="A441" s="2" t="str">
        <f t="shared" si="30"/>
        <v/>
      </c>
      <c r="B441" s="2" t="str">
        <f t="shared" si="31"/>
        <v/>
      </c>
      <c r="C441" s="2" t="str">
        <f t="shared" si="32"/>
        <v/>
      </c>
      <c r="D441" s="2" t="str">
        <f t="shared" si="33"/>
        <v/>
      </c>
      <c r="E441" s="2" t="str">
        <f t="shared" si="34"/>
        <v/>
      </c>
    </row>
    <row r="442" spans="1:5" x14ac:dyDescent="0.35">
      <c r="A442" s="2" t="str">
        <f t="shared" si="30"/>
        <v/>
      </c>
      <c r="B442" s="2" t="str">
        <f t="shared" si="31"/>
        <v/>
      </c>
      <c r="C442" s="2" t="str">
        <f t="shared" si="32"/>
        <v/>
      </c>
      <c r="D442" s="2" t="str">
        <f t="shared" si="33"/>
        <v/>
      </c>
      <c r="E442" s="2" t="str">
        <f t="shared" si="34"/>
        <v/>
      </c>
    </row>
    <row r="443" spans="1:5" x14ac:dyDescent="0.35">
      <c r="A443" s="2" t="str">
        <f t="shared" si="30"/>
        <v/>
      </c>
      <c r="B443" s="2" t="str">
        <f t="shared" si="31"/>
        <v/>
      </c>
      <c r="C443" s="2" t="str">
        <f t="shared" si="32"/>
        <v/>
      </c>
      <c r="D443" s="2" t="str">
        <f t="shared" si="33"/>
        <v/>
      </c>
      <c r="E443" s="2" t="str">
        <f t="shared" si="34"/>
        <v/>
      </c>
    </row>
    <row r="444" spans="1:5" x14ac:dyDescent="0.35">
      <c r="A444" s="2" t="str">
        <f t="shared" si="30"/>
        <v/>
      </c>
      <c r="B444" s="2" t="str">
        <f t="shared" si="31"/>
        <v/>
      </c>
      <c r="C444" s="2" t="str">
        <f t="shared" si="32"/>
        <v/>
      </c>
      <c r="D444" s="2" t="str">
        <f t="shared" si="33"/>
        <v/>
      </c>
      <c r="E444" s="2" t="str">
        <f t="shared" si="34"/>
        <v/>
      </c>
    </row>
    <row r="445" spans="1:5" x14ac:dyDescent="0.35">
      <c r="A445" s="2" t="str">
        <f t="shared" si="30"/>
        <v/>
      </c>
      <c r="B445" s="2" t="str">
        <f t="shared" si="31"/>
        <v/>
      </c>
      <c r="C445" s="2" t="str">
        <f t="shared" si="32"/>
        <v/>
      </c>
      <c r="D445" s="2" t="str">
        <f t="shared" si="33"/>
        <v/>
      </c>
      <c r="E445" s="2" t="str">
        <f t="shared" si="34"/>
        <v/>
      </c>
    </row>
    <row r="446" spans="1:5" x14ac:dyDescent="0.35">
      <c r="A446" s="2" t="str">
        <f t="shared" si="30"/>
        <v/>
      </c>
      <c r="B446" s="2" t="str">
        <f t="shared" si="31"/>
        <v/>
      </c>
      <c r="C446" s="2" t="str">
        <f t="shared" si="32"/>
        <v/>
      </c>
      <c r="D446" s="2" t="str">
        <f t="shared" si="33"/>
        <v/>
      </c>
      <c r="E446" s="2" t="str">
        <f t="shared" si="34"/>
        <v/>
      </c>
    </row>
    <row r="447" spans="1:5" x14ac:dyDescent="0.35">
      <c r="A447" s="2" t="str">
        <f t="shared" si="30"/>
        <v/>
      </c>
      <c r="B447" s="2" t="str">
        <f t="shared" si="31"/>
        <v/>
      </c>
      <c r="C447" s="2" t="str">
        <f t="shared" si="32"/>
        <v/>
      </c>
      <c r="D447" s="2" t="str">
        <f t="shared" si="33"/>
        <v/>
      </c>
      <c r="E447" s="2" t="str">
        <f t="shared" si="34"/>
        <v/>
      </c>
    </row>
    <row r="448" spans="1:5" x14ac:dyDescent="0.35">
      <c r="A448" s="2" t="str">
        <f t="shared" si="30"/>
        <v/>
      </c>
      <c r="B448" s="2" t="str">
        <f t="shared" si="31"/>
        <v/>
      </c>
      <c r="C448" s="2" t="str">
        <f t="shared" si="32"/>
        <v/>
      </c>
      <c r="D448" s="2" t="str">
        <f t="shared" si="33"/>
        <v/>
      </c>
      <c r="E448" s="2" t="str">
        <f t="shared" si="34"/>
        <v/>
      </c>
    </row>
    <row r="449" spans="1:5" x14ac:dyDescent="0.35">
      <c r="A449" s="2" t="str">
        <f t="shared" si="30"/>
        <v/>
      </c>
      <c r="B449" s="2" t="str">
        <f t="shared" si="31"/>
        <v/>
      </c>
      <c r="C449" s="2" t="str">
        <f t="shared" si="32"/>
        <v/>
      </c>
      <c r="D449" s="2" t="str">
        <f t="shared" si="33"/>
        <v/>
      </c>
      <c r="E449" s="2" t="str">
        <f t="shared" si="34"/>
        <v/>
      </c>
    </row>
    <row r="450" spans="1:5" x14ac:dyDescent="0.35">
      <c r="A450" s="2" t="str">
        <f t="shared" si="30"/>
        <v/>
      </c>
      <c r="B450" s="2" t="str">
        <f t="shared" si="31"/>
        <v/>
      </c>
      <c r="C450" s="2" t="str">
        <f t="shared" si="32"/>
        <v/>
      </c>
      <c r="D450" s="2" t="str">
        <f t="shared" si="33"/>
        <v/>
      </c>
      <c r="E450" s="2" t="str">
        <f t="shared" si="34"/>
        <v/>
      </c>
    </row>
    <row r="451" spans="1:5" x14ac:dyDescent="0.35">
      <c r="A451" s="2" t="str">
        <f t="shared" si="30"/>
        <v/>
      </c>
      <c r="B451" s="2" t="str">
        <f t="shared" si="31"/>
        <v/>
      </c>
      <c r="C451" s="2" t="str">
        <f t="shared" si="32"/>
        <v/>
      </c>
      <c r="D451" s="2" t="str">
        <f t="shared" si="33"/>
        <v/>
      </c>
      <c r="E451" s="2" t="str">
        <f t="shared" si="34"/>
        <v/>
      </c>
    </row>
    <row r="452" spans="1:5" x14ac:dyDescent="0.35">
      <c r="A452" s="2" t="str">
        <f t="shared" si="30"/>
        <v/>
      </c>
      <c r="B452" s="2" t="str">
        <f t="shared" si="31"/>
        <v/>
      </c>
      <c r="C452" s="2" t="str">
        <f t="shared" si="32"/>
        <v/>
      </c>
      <c r="D452" s="2" t="str">
        <f t="shared" si="33"/>
        <v/>
      </c>
      <c r="E452" s="2" t="str">
        <f t="shared" si="34"/>
        <v/>
      </c>
    </row>
    <row r="453" spans="1:5" x14ac:dyDescent="0.35">
      <c r="A453" s="2" t="str">
        <f t="shared" si="30"/>
        <v/>
      </c>
      <c r="B453" s="2" t="str">
        <f t="shared" si="31"/>
        <v/>
      </c>
      <c r="C453" s="2" t="str">
        <f t="shared" si="32"/>
        <v/>
      </c>
      <c r="D453" s="2" t="str">
        <f t="shared" si="33"/>
        <v/>
      </c>
      <c r="E453" s="2" t="str">
        <f t="shared" si="34"/>
        <v/>
      </c>
    </row>
    <row r="454" spans="1:5" x14ac:dyDescent="0.35">
      <c r="A454" s="2" t="str">
        <f t="shared" si="30"/>
        <v/>
      </c>
      <c r="B454" s="2" t="str">
        <f t="shared" si="31"/>
        <v/>
      </c>
      <c r="C454" s="2" t="str">
        <f t="shared" si="32"/>
        <v/>
      </c>
      <c r="D454" s="2" t="str">
        <f t="shared" si="33"/>
        <v/>
      </c>
      <c r="E454" s="2" t="str">
        <f t="shared" si="34"/>
        <v/>
      </c>
    </row>
    <row r="455" spans="1:5" x14ac:dyDescent="0.35">
      <c r="A455" s="2" t="str">
        <f t="shared" si="30"/>
        <v/>
      </c>
      <c r="B455" s="2" t="str">
        <f t="shared" si="31"/>
        <v/>
      </c>
      <c r="C455" s="2" t="str">
        <f t="shared" si="32"/>
        <v/>
      </c>
      <c r="D455" s="2" t="str">
        <f t="shared" si="33"/>
        <v/>
      </c>
      <c r="E455" s="2" t="str">
        <f t="shared" si="34"/>
        <v/>
      </c>
    </row>
    <row r="456" spans="1:5" x14ac:dyDescent="0.35">
      <c r="A456" s="2" t="str">
        <f t="shared" si="30"/>
        <v/>
      </c>
      <c r="B456" s="2" t="str">
        <f t="shared" si="31"/>
        <v/>
      </c>
      <c r="C456" s="2" t="str">
        <f t="shared" si="32"/>
        <v/>
      </c>
      <c r="D456" s="2" t="str">
        <f t="shared" si="33"/>
        <v/>
      </c>
      <c r="E456" s="2" t="str">
        <f t="shared" si="34"/>
        <v/>
      </c>
    </row>
    <row r="457" spans="1:5" x14ac:dyDescent="0.35">
      <c r="A457" s="2" t="str">
        <f t="shared" si="30"/>
        <v/>
      </c>
      <c r="B457" s="2" t="str">
        <f t="shared" si="31"/>
        <v/>
      </c>
      <c r="C457" s="2" t="str">
        <f t="shared" si="32"/>
        <v/>
      </c>
      <c r="D457" s="2" t="str">
        <f t="shared" si="33"/>
        <v/>
      </c>
      <c r="E457" s="2" t="str">
        <f t="shared" si="34"/>
        <v/>
      </c>
    </row>
    <row r="458" spans="1:5" x14ac:dyDescent="0.35">
      <c r="A458" s="2" t="str">
        <f t="shared" si="30"/>
        <v/>
      </c>
      <c r="B458" s="2" t="str">
        <f t="shared" si="31"/>
        <v/>
      </c>
      <c r="C458" s="2" t="str">
        <f t="shared" si="32"/>
        <v/>
      </c>
      <c r="D458" s="2" t="str">
        <f t="shared" si="33"/>
        <v/>
      </c>
      <c r="E458" s="2" t="str">
        <f t="shared" si="34"/>
        <v/>
      </c>
    </row>
    <row r="459" spans="1:5" x14ac:dyDescent="0.35">
      <c r="A459" s="2" t="str">
        <f t="shared" si="30"/>
        <v/>
      </c>
      <c r="B459" s="2" t="str">
        <f t="shared" si="31"/>
        <v/>
      </c>
      <c r="C459" s="2" t="str">
        <f t="shared" si="32"/>
        <v/>
      </c>
      <c r="D459" s="2" t="str">
        <f t="shared" si="33"/>
        <v/>
      </c>
      <c r="E459" s="2" t="str">
        <f t="shared" si="34"/>
        <v/>
      </c>
    </row>
    <row r="460" spans="1:5" x14ac:dyDescent="0.35">
      <c r="A460" s="2" t="str">
        <f t="shared" si="30"/>
        <v/>
      </c>
      <c r="B460" s="2" t="str">
        <f t="shared" si="31"/>
        <v/>
      </c>
      <c r="C460" s="2" t="str">
        <f t="shared" si="32"/>
        <v/>
      </c>
      <c r="D460" s="2" t="str">
        <f t="shared" si="33"/>
        <v/>
      </c>
      <c r="E460" s="2" t="str">
        <f t="shared" si="34"/>
        <v/>
      </c>
    </row>
    <row r="461" spans="1:5" x14ac:dyDescent="0.35">
      <c r="A461" s="2" t="str">
        <f t="shared" ref="A461:A524" si="35">IF(ROW()-12&lt;=$B$5*12,ROW()-12,"")</f>
        <v/>
      </c>
      <c r="B461" s="2" t="str">
        <f t="shared" ref="B461:B524" si="36">IF(ROW()-12&lt;=$B$5*12,$B$8,"")</f>
        <v/>
      </c>
      <c r="C461" s="2" t="str">
        <f t="shared" ref="C461:C524" si="37">IF(ROW()-12&lt;=$B$5*12,IF(A461=1,$B$2,$E460)*($B$3/100/12),"")</f>
        <v/>
      </c>
      <c r="D461" s="2" t="str">
        <f t="shared" ref="D461:D524" si="38">IF(ROW()-12&lt;=$B$5*12,B461-C461,"")</f>
        <v/>
      </c>
      <c r="E461" s="2" t="str">
        <f t="shared" ref="E461:E524" si="39">IF(ROW()-12&lt;=$B$5*12,IF(A461=1,$B$2,E460)-D461,"")</f>
        <v/>
      </c>
    </row>
    <row r="462" spans="1:5" x14ac:dyDescent="0.35">
      <c r="A462" s="2" t="str">
        <f t="shared" si="35"/>
        <v/>
      </c>
      <c r="B462" s="2" t="str">
        <f t="shared" si="36"/>
        <v/>
      </c>
      <c r="C462" s="2" t="str">
        <f t="shared" si="37"/>
        <v/>
      </c>
      <c r="D462" s="2" t="str">
        <f t="shared" si="38"/>
        <v/>
      </c>
      <c r="E462" s="2" t="str">
        <f t="shared" si="39"/>
        <v/>
      </c>
    </row>
    <row r="463" spans="1:5" x14ac:dyDescent="0.35">
      <c r="A463" s="2" t="str">
        <f t="shared" si="35"/>
        <v/>
      </c>
      <c r="B463" s="2" t="str">
        <f t="shared" si="36"/>
        <v/>
      </c>
      <c r="C463" s="2" t="str">
        <f t="shared" si="37"/>
        <v/>
      </c>
      <c r="D463" s="2" t="str">
        <f t="shared" si="38"/>
        <v/>
      </c>
      <c r="E463" s="2" t="str">
        <f t="shared" si="39"/>
        <v/>
      </c>
    </row>
    <row r="464" spans="1:5" x14ac:dyDescent="0.35">
      <c r="A464" s="2" t="str">
        <f t="shared" si="35"/>
        <v/>
      </c>
      <c r="B464" s="2" t="str">
        <f t="shared" si="36"/>
        <v/>
      </c>
      <c r="C464" s="2" t="str">
        <f t="shared" si="37"/>
        <v/>
      </c>
      <c r="D464" s="2" t="str">
        <f t="shared" si="38"/>
        <v/>
      </c>
      <c r="E464" s="2" t="str">
        <f t="shared" si="39"/>
        <v/>
      </c>
    </row>
    <row r="465" spans="1:5" x14ac:dyDescent="0.35">
      <c r="A465" s="2" t="str">
        <f t="shared" si="35"/>
        <v/>
      </c>
      <c r="B465" s="2" t="str">
        <f t="shared" si="36"/>
        <v/>
      </c>
      <c r="C465" s="2" t="str">
        <f t="shared" si="37"/>
        <v/>
      </c>
      <c r="D465" s="2" t="str">
        <f t="shared" si="38"/>
        <v/>
      </c>
      <c r="E465" s="2" t="str">
        <f t="shared" si="39"/>
        <v/>
      </c>
    </row>
    <row r="466" spans="1:5" x14ac:dyDescent="0.35">
      <c r="A466" s="2" t="str">
        <f t="shared" si="35"/>
        <v/>
      </c>
      <c r="B466" s="2" t="str">
        <f t="shared" si="36"/>
        <v/>
      </c>
      <c r="C466" s="2" t="str">
        <f t="shared" si="37"/>
        <v/>
      </c>
      <c r="D466" s="2" t="str">
        <f t="shared" si="38"/>
        <v/>
      </c>
      <c r="E466" s="2" t="str">
        <f t="shared" si="39"/>
        <v/>
      </c>
    </row>
    <row r="467" spans="1:5" x14ac:dyDescent="0.35">
      <c r="A467" s="2" t="str">
        <f t="shared" si="35"/>
        <v/>
      </c>
      <c r="B467" s="2" t="str">
        <f t="shared" si="36"/>
        <v/>
      </c>
      <c r="C467" s="2" t="str">
        <f t="shared" si="37"/>
        <v/>
      </c>
      <c r="D467" s="2" t="str">
        <f t="shared" si="38"/>
        <v/>
      </c>
      <c r="E467" s="2" t="str">
        <f t="shared" si="39"/>
        <v/>
      </c>
    </row>
    <row r="468" spans="1:5" x14ac:dyDescent="0.35">
      <c r="A468" s="2" t="str">
        <f t="shared" si="35"/>
        <v/>
      </c>
      <c r="B468" s="2" t="str">
        <f t="shared" si="36"/>
        <v/>
      </c>
      <c r="C468" s="2" t="str">
        <f t="shared" si="37"/>
        <v/>
      </c>
      <c r="D468" s="2" t="str">
        <f t="shared" si="38"/>
        <v/>
      </c>
      <c r="E468" s="2" t="str">
        <f t="shared" si="39"/>
        <v/>
      </c>
    </row>
    <row r="469" spans="1:5" x14ac:dyDescent="0.35">
      <c r="A469" s="2" t="str">
        <f t="shared" si="35"/>
        <v/>
      </c>
      <c r="B469" s="2" t="str">
        <f t="shared" si="36"/>
        <v/>
      </c>
      <c r="C469" s="2" t="str">
        <f t="shared" si="37"/>
        <v/>
      </c>
      <c r="D469" s="2" t="str">
        <f t="shared" si="38"/>
        <v/>
      </c>
      <c r="E469" s="2" t="str">
        <f t="shared" si="39"/>
        <v/>
      </c>
    </row>
    <row r="470" spans="1:5" x14ac:dyDescent="0.35">
      <c r="A470" s="2" t="str">
        <f t="shared" si="35"/>
        <v/>
      </c>
      <c r="B470" s="2" t="str">
        <f t="shared" si="36"/>
        <v/>
      </c>
      <c r="C470" s="2" t="str">
        <f t="shared" si="37"/>
        <v/>
      </c>
      <c r="D470" s="2" t="str">
        <f t="shared" si="38"/>
        <v/>
      </c>
      <c r="E470" s="2" t="str">
        <f t="shared" si="39"/>
        <v/>
      </c>
    </row>
    <row r="471" spans="1:5" x14ac:dyDescent="0.35">
      <c r="A471" s="2" t="str">
        <f t="shared" si="35"/>
        <v/>
      </c>
      <c r="B471" s="2" t="str">
        <f t="shared" si="36"/>
        <v/>
      </c>
      <c r="C471" s="2" t="str">
        <f t="shared" si="37"/>
        <v/>
      </c>
      <c r="D471" s="2" t="str">
        <f t="shared" si="38"/>
        <v/>
      </c>
      <c r="E471" s="2" t="str">
        <f t="shared" si="39"/>
        <v/>
      </c>
    </row>
    <row r="472" spans="1:5" x14ac:dyDescent="0.35">
      <c r="A472" s="2" t="str">
        <f t="shared" si="35"/>
        <v/>
      </c>
      <c r="B472" s="2" t="str">
        <f t="shared" si="36"/>
        <v/>
      </c>
      <c r="C472" s="2" t="str">
        <f t="shared" si="37"/>
        <v/>
      </c>
      <c r="D472" s="2" t="str">
        <f t="shared" si="38"/>
        <v/>
      </c>
      <c r="E472" s="2" t="str">
        <f t="shared" si="39"/>
        <v/>
      </c>
    </row>
    <row r="473" spans="1:5" x14ac:dyDescent="0.35">
      <c r="A473" s="2" t="str">
        <f t="shared" si="35"/>
        <v/>
      </c>
      <c r="B473" s="2" t="str">
        <f t="shared" si="36"/>
        <v/>
      </c>
      <c r="C473" s="2" t="str">
        <f t="shared" si="37"/>
        <v/>
      </c>
      <c r="D473" s="2" t="str">
        <f t="shared" si="38"/>
        <v/>
      </c>
      <c r="E473" s="2" t="str">
        <f t="shared" si="39"/>
        <v/>
      </c>
    </row>
    <row r="474" spans="1:5" x14ac:dyDescent="0.35">
      <c r="A474" s="2" t="str">
        <f t="shared" si="35"/>
        <v/>
      </c>
      <c r="B474" s="2" t="str">
        <f t="shared" si="36"/>
        <v/>
      </c>
      <c r="C474" s="2" t="str">
        <f t="shared" si="37"/>
        <v/>
      </c>
      <c r="D474" s="2" t="str">
        <f t="shared" si="38"/>
        <v/>
      </c>
      <c r="E474" s="2" t="str">
        <f t="shared" si="39"/>
        <v/>
      </c>
    </row>
    <row r="475" spans="1:5" x14ac:dyDescent="0.35">
      <c r="A475" s="2" t="str">
        <f t="shared" si="35"/>
        <v/>
      </c>
      <c r="B475" s="2" t="str">
        <f t="shared" si="36"/>
        <v/>
      </c>
      <c r="C475" s="2" t="str">
        <f t="shared" si="37"/>
        <v/>
      </c>
      <c r="D475" s="2" t="str">
        <f t="shared" si="38"/>
        <v/>
      </c>
      <c r="E475" s="2" t="str">
        <f t="shared" si="39"/>
        <v/>
      </c>
    </row>
    <row r="476" spans="1:5" x14ac:dyDescent="0.35">
      <c r="A476" s="2" t="str">
        <f t="shared" si="35"/>
        <v/>
      </c>
      <c r="B476" s="2" t="str">
        <f t="shared" si="36"/>
        <v/>
      </c>
      <c r="C476" s="2" t="str">
        <f t="shared" si="37"/>
        <v/>
      </c>
      <c r="D476" s="2" t="str">
        <f t="shared" si="38"/>
        <v/>
      </c>
      <c r="E476" s="2" t="str">
        <f t="shared" si="39"/>
        <v/>
      </c>
    </row>
    <row r="477" spans="1:5" x14ac:dyDescent="0.35">
      <c r="A477" s="2" t="str">
        <f t="shared" si="35"/>
        <v/>
      </c>
      <c r="B477" s="2" t="str">
        <f t="shared" si="36"/>
        <v/>
      </c>
      <c r="C477" s="2" t="str">
        <f t="shared" si="37"/>
        <v/>
      </c>
      <c r="D477" s="2" t="str">
        <f t="shared" si="38"/>
        <v/>
      </c>
      <c r="E477" s="2" t="str">
        <f t="shared" si="39"/>
        <v/>
      </c>
    </row>
    <row r="478" spans="1:5" x14ac:dyDescent="0.35">
      <c r="A478" s="2" t="str">
        <f t="shared" si="35"/>
        <v/>
      </c>
      <c r="B478" s="2" t="str">
        <f t="shared" si="36"/>
        <v/>
      </c>
      <c r="C478" s="2" t="str">
        <f t="shared" si="37"/>
        <v/>
      </c>
      <c r="D478" s="2" t="str">
        <f t="shared" si="38"/>
        <v/>
      </c>
      <c r="E478" s="2" t="str">
        <f t="shared" si="39"/>
        <v/>
      </c>
    </row>
    <row r="479" spans="1:5" x14ac:dyDescent="0.35">
      <c r="A479" s="2" t="str">
        <f t="shared" si="35"/>
        <v/>
      </c>
      <c r="B479" s="2" t="str">
        <f t="shared" si="36"/>
        <v/>
      </c>
      <c r="C479" s="2" t="str">
        <f t="shared" si="37"/>
        <v/>
      </c>
      <c r="D479" s="2" t="str">
        <f t="shared" si="38"/>
        <v/>
      </c>
      <c r="E479" s="2" t="str">
        <f t="shared" si="39"/>
        <v/>
      </c>
    </row>
    <row r="480" spans="1:5" x14ac:dyDescent="0.35">
      <c r="A480" s="2" t="str">
        <f t="shared" si="35"/>
        <v/>
      </c>
      <c r="B480" s="2" t="str">
        <f t="shared" si="36"/>
        <v/>
      </c>
      <c r="C480" s="2" t="str">
        <f t="shared" si="37"/>
        <v/>
      </c>
      <c r="D480" s="2" t="str">
        <f t="shared" si="38"/>
        <v/>
      </c>
      <c r="E480" s="2" t="str">
        <f t="shared" si="39"/>
        <v/>
      </c>
    </row>
    <row r="481" spans="1:5" x14ac:dyDescent="0.35">
      <c r="A481" s="2" t="str">
        <f t="shared" si="35"/>
        <v/>
      </c>
      <c r="B481" s="2" t="str">
        <f t="shared" si="36"/>
        <v/>
      </c>
      <c r="C481" s="2" t="str">
        <f t="shared" si="37"/>
        <v/>
      </c>
      <c r="D481" s="2" t="str">
        <f t="shared" si="38"/>
        <v/>
      </c>
      <c r="E481" s="2" t="str">
        <f t="shared" si="39"/>
        <v/>
      </c>
    </row>
    <row r="482" spans="1:5" x14ac:dyDescent="0.35">
      <c r="A482" s="2" t="str">
        <f t="shared" si="35"/>
        <v/>
      </c>
      <c r="B482" s="2" t="str">
        <f t="shared" si="36"/>
        <v/>
      </c>
      <c r="C482" s="2" t="str">
        <f t="shared" si="37"/>
        <v/>
      </c>
      <c r="D482" s="2" t="str">
        <f t="shared" si="38"/>
        <v/>
      </c>
      <c r="E482" s="2" t="str">
        <f t="shared" si="39"/>
        <v/>
      </c>
    </row>
    <row r="483" spans="1:5" x14ac:dyDescent="0.35">
      <c r="A483" s="2" t="str">
        <f t="shared" si="35"/>
        <v/>
      </c>
      <c r="B483" s="2" t="str">
        <f t="shared" si="36"/>
        <v/>
      </c>
      <c r="C483" s="2" t="str">
        <f t="shared" si="37"/>
        <v/>
      </c>
      <c r="D483" s="2" t="str">
        <f t="shared" si="38"/>
        <v/>
      </c>
      <c r="E483" s="2" t="str">
        <f t="shared" si="39"/>
        <v/>
      </c>
    </row>
    <row r="484" spans="1:5" x14ac:dyDescent="0.35">
      <c r="A484" s="2" t="str">
        <f t="shared" si="35"/>
        <v/>
      </c>
      <c r="B484" s="2" t="str">
        <f t="shared" si="36"/>
        <v/>
      </c>
      <c r="C484" s="2" t="str">
        <f t="shared" si="37"/>
        <v/>
      </c>
      <c r="D484" s="2" t="str">
        <f t="shared" si="38"/>
        <v/>
      </c>
      <c r="E484" s="2" t="str">
        <f t="shared" si="39"/>
        <v/>
      </c>
    </row>
    <row r="485" spans="1:5" x14ac:dyDescent="0.35">
      <c r="A485" s="2" t="str">
        <f t="shared" si="35"/>
        <v/>
      </c>
      <c r="B485" s="2" t="str">
        <f t="shared" si="36"/>
        <v/>
      </c>
      <c r="C485" s="2" t="str">
        <f t="shared" si="37"/>
        <v/>
      </c>
      <c r="D485" s="2" t="str">
        <f t="shared" si="38"/>
        <v/>
      </c>
      <c r="E485" s="2" t="str">
        <f t="shared" si="39"/>
        <v/>
      </c>
    </row>
    <row r="486" spans="1:5" x14ac:dyDescent="0.35">
      <c r="A486" s="2" t="str">
        <f t="shared" si="35"/>
        <v/>
      </c>
      <c r="B486" s="2" t="str">
        <f t="shared" si="36"/>
        <v/>
      </c>
      <c r="C486" s="2" t="str">
        <f t="shared" si="37"/>
        <v/>
      </c>
      <c r="D486" s="2" t="str">
        <f t="shared" si="38"/>
        <v/>
      </c>
      <c r="E486" s="2" t="str">
        <f t="shared" si="39"/>
        <v/>
      </c>
    </row>
    <row r="487" spans="1:5" x14ac:dyDescent="0.35">
      <c r="A487" s="2" t="str">
        <f t="shared" si="35"/>
        <v/>
      </c>
      <c r="B487" s="2" t="str">
        <f t="shared" si="36"/>
        <v/>
      </c>
      <c r="C487" s="2" t="str">
        <f t="shared" si="37"/>
        <v/>
      </c>
      <c r="D487" s="2" t="str">
        <f t="shared" si="38"/>
        <v/>
      </c>
      <c r="E487" s="2" t="str">
        <f t="shared" si="39"/>
        <v/>
      </c>
    </row>
    <row r="488" spans="1:5" x14ac:dyDescent="0.35">
      <c r="A488" s="2" t="str">
        <f t="shared" si="35"/>
        <v/>
      </c>
      <c r="B488" s="2" t="str">
        <f t="shared" si="36"/>
        <v/>
      </c>
      <c r="C488" s="2" t="str">
        <f t="shared" si="37"/>
        <v/>
      </c>
      <c r="D488" s="2" t="str">
        <f t="shared" si="38"/>
        <v/>
      </c>
      <c r="E488" s="2" t="str">
        <f t="shared" si="39"/>
        <v/>
      </c>
    </row>
    <row r="489" spans="1:5" x14ac:dyDescent="0.35">
      <c r="A489" s="2" t="str">
        <f t="shared" si="35"/>
        <v/>
      </c>
      <c r="B489" s="2" t="str">
        <f t="shared" si="36"/>
        <v/>
      </c>
      <c r="C489" s="2" t="str">
        <f t="shared" si="37"/>
        <v/>
      </c>
      <c r="D489" s="2" t="str">
        <f t="shared" si="38"/>
        <v/>
      </c>
      <c r="E489" s="2" t="str">
        <f t="shared" si="39"/>
        <v/>
      </c>
    </row>
    <row r="490" spans="1:5" x14ac:dyDescent="0.35">
      <c r="A490" s="2" t="str">
        <f t="shared" si="35"/>
        <v/>
      </c>
      <c r="B490" s="2" t="str">
        <f t="shared" si="36"/>
        <v/>
      </c>
      <c r="C490" s="2" t="str">
        <f t="shared" si="37"/>
        <v/>
      </c>
      <c r="D490" s="2" t="str">
        <f t="shared" si="38"/>
        <v/>
      </c>
      <c r="E490" s="2" t="str">
        <f t="shared" si="39"/>
        <v/>
      </c>
    </row>
    <row r="491" spans="1:5" x14ac:dyDescent="0.35">
      <c r="A491" s="2" t="str">
        <f t="shared" si="35"/>
        <v/>
      </c>
      <c r="B491" s="2" t="str">
        <f t="shared" si="36"/>
        <v/>
      </c>
      <c r="C491" s="2" t="str">
        <f t="shared" si="37"/>
        <v/>
      </c>
      <c r="D491" s="2" t="str">
        <f t="shared" si="38"/>
        <v/>
      </c>
      <c r="E491" s="2" t="str">
        <f t="shared" si="39"/>
        <v/>
      </c>
    </row>
    <row r="492" spans="1:5" x14ac:dyDescent="0.35">
      <c r="A492" s="2" t="str">
        <f t="shared" si="35"/>
        <v/>
      </c>
      <c r="B492" s="2" t="str">
        <f t="shared" si="36"/>
        <v/>
      </c>
      <c r="C492" s="2" t="str">
        <f t="shared" si="37"/>
        <v/>
      </c>
      <c r="D492" s="2" t="str">
        <f t="shared" si="38"/>
        <v/>
      </c>
      <c r="E492" s="2" t="str">
        <f t="shared" si="39"/>
        <v/>
      </c>
    </row>
    <row r="493" spans="1:5" x14ac:dyDescent="0.35">
      <c r="A493" s="2" t="str">
        <f t="shared" si="35"/>
        <v/>
      </c>
      <c r="B493" s="2" t="str">
        <f t="shared" si="36"/>
        <v/>
      </c>
      <c r="C493" s="2" t="str">
        <f t="shared" si="37"/>
        <v/>
      </c>
      <c r="D493" s="2" t="str">
        <f t="shared" si="38"/>
        <v/>
      </c>
      <c r="E493" s="2" t="str">
        <f t="shared" si="39"/>
        <v/>
      </c>
    </row>
    <row r="494" spans="1:5" x14ac:dyDescent="0.35">
      <c r="A494" s="2" t="str">
        <f t="shared" si="35"/>
        <v/>
      </c>
      <c r="B494" s="2" t="str">
        <f t="shared" si="36"/>
        <v/>
      </c>
      <c r="C494" s="2" t="str">
        <f t="shared" si="37"/>
        <v/>
      </c>
      <c r="D494" s="2" t="str">
        <f t="shared" si="38"/>
        <v/>
      </c>
      <c r="E494" s="2" t="str">
        <f t="shared" si="39"/>
        <v/>
      </c>
    </row>
    <row r="495" spans="1:5" x14ac:dyDescent="0.35">
      <c r="A495" s="2" t="str">
        <f t="shared" si="35"/>
        <v/>
      </c>
      <c r="B495" s="2" t="str">
        <f t="shared" si="36"/>
        <v/>
      </c>
      <c r="C495" s="2" t="str">
        <f t="shared" si="37"/>
        <v/>
      </c>
      <c r="D495" s="2" t="str">
        <f t="shared" si="38"/>
        <v/>
      </c>
      <c r="E495" s="2" t="str">
        <f t="shared" si="39"/>
        <v/>
      </c>
    </row>
    <row r="496" spans="1:5" x14ac:dyDescent="0.35">
      <c r="A496" s="2" t="str">
        <f t="shared" si="35"/>
        <v/>
      </c>
      <c r="B496" s="2" t="str">
        <f t="shared" si="36"/>
        <v/>
      </c>
      <c r="C496" s="2" t="str">
        <f t="shared" si="37"/>
        <v/>
      </c>
      <c r="D496" s="2" t="str">
        <f t="shared" si="38"/>
        <v/>
      </c>
      <c r="E496" s="2" t="str">
        <f t="shared" si="39"/>
        <v/>
      </c>
    </row>
    <row r="497" spans="1:5" x14ac:dyDescent="0.35">
      <c r="A497" s="2" t="str">
        <f t="shared" si="35"/>
        <v/>
      </c>
      <c r="B497" s="2" t="str">
        <f t="shared" si="36"/>
        <v/>
      </c>
      <c r="C497" s="2" t="str">
        <f t="shared" si="37"/>
        <v/>
      </c>
      <c r="D497" s="2" t="str">
        <f t="shared" si="38"/>
        <v/>
      </c>
      <c r="E497" s="2" t="str">
        <f t="shared" si="39"/>
        <v/>
      </c>
    </row>
    <row r="498" spans="1:5" x14ac:dyDescent="0.35">
      <c r="A498" s="2" t="str">
        <f t="shared" si="35"/>
        <v/>
      </c>
      <c r="B498" s="2" t="str">
        <f t="shared" si="36"/>
        <v/>
      </c>
      <c r="C498" s="2" t="str">
        <f t="shared" si="37"/>
        <v/>
      </c>
      <c r="D498" s="2" t="str">
        <f t="shared" si="38"/>
        <v/>
      </c>
      <c r="E498" s="2" t="str">
        <f t="shared" si="39"/>
        <v/>
      </c>
    </row>
    <row r="499" spans="1:5" x14ac:dyDescent="0.35">
      <c r="A499" s="2" t="str">
        <f t="shared" si="35"/>
        <v/>
      </c>
      <c r="B499" s="2" t="str">
        <f t="shared" si="36"/>
        <v/>
      </c>
      <c r="C499" s="2" t="str">
        <f t="shared" si="37"/>
        <v/>
      </c>
      <c r="D499" s="2" t="str">
        <f t="shared" si="38"/>
        <v/>
      </c>
      <c r="E499" s="2" t="str">
        <f t="shared" si="39"/>
        <v/>
      </c>
    </row>
    <row r="500" spans="1:5" x14ac:dyDescent="0.35">
      <c r="A500" s="2" t="str">
        <f t="shared" si="35"/>
        <v/>
      </c>
      <c r="B500" s="2" t="str">
        <f t="shared" si="36"/>
        <v/>
      </c>
      <c r="C500" s="2" t="str">
        <f t="shared" si="37"/>
        <v/>
      </c>
      <c r="D500" s="2" t="str">
        <f t="shared" si="38"/>
        <v/>
      </c>
      <c r="E500" s="2" t="str">
        <f t="shared" si="39"/>
        <v/>
      </c>
    </row>
    <row r="501" spans="1:5" x14ac:dyDescent="0.35">
      <c r="A501" s="2" t="str">
        <f t="shared" si="35"/>
        <v/>
      </c>
      <c r="B501" s="2" t="str">
        <f t="shared" si="36"/>
        <v/>
      </c>
      <c r="C501" s="2" t="str">
        <f t="shared" si="37"/>
        <v/>
      </c>
      <c r="D501" s="2" t="str">
        <f t="shared" si="38"/>
        <v/>
      </c>
      <c r="E501" s="2" t="str">
        <f t="shared" si="39"/>
        <v/>
      </c>
    </row>
    <row r="502" spans="1:5" x14ac:dyDescent="0.35">
      <c r="A502" s="2" t="str">
        <f t="shared" si="35"/>
        <v/>
      </c>
      <c r="B502" s="2" t="str">
        <f t="shared" si="36"/>
        <v/>
      </c>
      <c r="C502" s="2" t="str">
        <f t="shared" si="37"/>
        <v/>
      </c>
      <c r="D502" s="2" t="str">
        <f t="shared" si="38"/>
        <v/>
      </c>
      <c r="E502" s="2" t="str">
        <f t="shared" si="39"/>
        <v/>
      </c>
    </row>
    <row r="503" spans="1:5" x14ac:dyDescent="0.35">
      <c r="A503" s="2" t="str">
        <f t="shared" si="35"/>
        <v/>
      </c>
      <c r="B503" s="2" t="str">
        <f t="shared" si="36"/>
        <v/>
      </c>
      <c r="C503" s="2" t="str">
        <f t="shared" si="37"/>
        <v/>
      </c>
      <c r="D503" s="2" t="str">
        <f t="shared" si="38"/>
        <v/>
      </c>
      <c r="E503" s="2" t="str">
        <f t="shared" si="39"/>
        <v/>
      </c>
    </row>
    <row r="504" spans="1:5" x14ac:dyDescent="0.35">
      <c r="A504" s="2" t="str">
        <f t="shared" si="35"/>
        <v/>
      </c>
      <c r="B504" s="2" t="str">
        <f t="shared" si="36"/>
        <v/>
      </c>
      <c r="C504" s="2" t="str">
        <f t="shared" si="37"/>
        <v/>
      </c>
      <c r="D504" s="2" t="str">
        <f t="shared" si="38"/>
        <v/>
      </c>
      <c r="E504" s="2" t="str">
        <f t="shared" si="39"/>
        <v/>
      </c>
    </row>
    <row r="505" spans="1:5" x14ac:dyDescent="0.35">
      <c r="A505" s="2" t="str">
        <f t="shared" si="35"/>
        <v/>
      </c>
      <c r="B505" s="2" t="str">
        <f t="shared" si="36"/>
        <v/>
      </c>
      <c r="C505" s="2" t="str">
        <f t="shared" si="37"/>
        <v/>
      </c>
      <c r="D505" s="2" t="str">
        <f t="shared" si="38"/>
        <v/>
      </c>
      <c r="E505" s="2" t="str">
        <f t="shared" si="39"/>
        <v/>
      </c>
    </row>
    <row r="506" spans="1:5" x14ac:dyDescent="0.35">
      <c r="A506" s="2" t="str">
        <f t="shared" si="35"/>
        <v/>
      </c>
      <c r="B506" s="2" t="str">
        <f t="shared" si="36"/>
        <v/>
      </c>
      <c r="C506" s="2" t="str">
        <f t="shared" si="37"/>
        <v/>
      </c>
      <c r="D506" s="2" t="str">
        <f t="shared" si="38"/>
        <v/>
      </c>
      <c r="E506" s="2" t="str">
        <f t="shared" si="39"/>
        <v/>
      </c>
    </row>
    <row r="507" spans="1:5" x14ac:dyDescent="0.35">
      <c r="A507" s="2" t="str">
        <f t="shared" si="35"/>
        <v/>
      </c>
      <c r="B507" s="2" t="str">
        <f t="shared" si="36"/>
        <v/>
      </c>
      <c r="C507" s="2" t="str">
        <f t="shared" si="37"/>
        <v/>
      </c>
      <c r="D507" s="2" t="str">
        <f t="shared" si="38"/>
        <v/>
      </c>
      <c r="E507" s="2" t="str">
        <f t="shared" si="39"/>
        <v/>
      </c>
    </row>
    <row r="508" spans="1:5" x14ac:dyDescent="0.35">
      <c r="A508" s="2" t="str">
        <f t="shared" si="35"/>
        <v/>
      </c>
      <c r="B508" s="2" t="str">
        <f t="shared" si="36"/>
        <v/>
      </c>
      <c r="C508" s="2" t="str">
        <f t="shared" si="37"/>
        <v/>
      </c>
      <c r="D508" s="2" t="str">
        <f t="shared" si="38"/>
        <v/>
      </c>
      <c r="E508" s="2" t="str">
        <f t="shared" si="39"/>
        <v/>
      </c>
    </row>
    <row r="509" spans="1:5" x14ac:dyDescent="0.35">
      <c r="A509" s="2" t="str">
        <f t="shared" si="35"/>
        <v/>
      </c>
      <c r="B509" s="2" t="str">
        <f t="shared" si="36"/>
        <v/>
      </c>
      <c r="C509" s="2" t="str">
        <f t="shared" si="37"/>
        <v/>
      </c>
      <c r="D509" s="2" t="str">
        <f t="shared" si="38"/>
        <v/>
      </c>
      <c r="E509" s="2" t="str">
        <f t="shared" si="39"/>
        <v/>
      </c>
    </row>
    <row r="510" spans="1:5" x14ac:dyDescent="0.35">
      <c r="A510" s="2" t="str">
        <f t="shared" si="35"/>
        <v/>
      </c>
      <c r="B510" s="2" t="str">
        <f t="shared" si="36"/>
        <v/>
      </c>
      <c r="C510" s="2" t="str">
        <f t="shared" si="37"/>
        <v/>
      </c>
      <c r="D510" s="2" t="str">
        <f t="shared" si="38"/>
        <v/>
      </c>
      <c r="E510" s="2" t="str">
        <f t="shared" si="39"/>
        <v/>
      </c>
    </row>
    <row r="511" spans="1:5" x14ac:dyDescent="0.35">
      <c r="A511" s="2" t="str">
        <f t="shared" si="35"/>
        <v/>
      </c>
      <c r="B511" s="2" t="str">
        <f t="shared" si="36"/>
        <v/>
      </c>
      <c r="C511" s="2" t="str">
        <f t="shared" si="37"/>
        <v/>
      </c>
      <c r="D511" s="2" t="str">
        <f t="shared" si="38"/>
        <v/>
      </c>
      <c r="E511" s="2" t="str">
        <f t="shared" si="39"/>
        <v/>
      </c>
    </row>
    <row r="512" spans="1:5" x14ac:dyDescent="0.35">
      <c r="A512" s="2" t="str">
        <f t="shared" si="35"/>
        <v/>
      </c>
      <c r="B512" s="2" t="str">
        <f t="shared" si="36"/>
        <v/>
      </c>
      <c r="C512" s="2" t="str">
        <f t="shared" si="37"/>
        <v/>
      </c>
      <c r="D512" s="2" t="str">
        <f t="shared" si="38"/>
        <v/>
      </c>
      <c r="E512" s="2" t="str">
        <f t="shared" si="39"/>
        <v/>
      </c>
    </row>
    <row r="513" spans="1:5" x14ac:dyDescent="0.35">
      <c r="A513" s="2" t="str">
        <f t="shared" si="35"/>
        <v/>
      </c>
      <c r="B513" s="2" t="str">
        <f t="shared" si="36"/>
        <v/>
      </c>
      <c r="C513" s="2" t="str">
        <f t="shared" si="37"/>
        <v/>
      </c>
      <c r="D513" s="2" t="str">
        <f t="shared" si="38"/>
        <v/>
      </c>
      <c r="E513" s="2" t="str">
        <f t="shared" si="39"/>
        <v/>
      </c>
    </row>
    <row r="514" spans="1:5" x14ac:dyDescent="0.35">
      <c r="A514" s="2" t="str">
        <f t="shared" si="35"/>
        <v/>
      </c>
      <c r="B514" s="2" t="str">
        <f t="shared" si="36"/>
        <v/>
      </c>
      <c r="C514" s="2" t="str">
        <f t="shared" si="37"/>
        <v/>
      </c>
      <c r="D514" s="2" t="str">
        <f t="shared" si="38"/>
        <v/>
      </c>
      <c r="E514" s="2" t="str">
        <f t="shared" si="39"/>
        <v/>
      </c>
    </row>
    <row r="515" spans="1:5" x14ac:dyDescent="0.35">
      <c r="A515" s="2" t="str">
        <f t="shared" si="35"/>
        <v/>
      </c>
      <c r="B515" s="2" t="str">
        <f t="shared" si="36"/>
        <v/>
      </c>
      <c r="C515" s="2" t="str">
        <f t="shared" si="37"/>
        <v/>
      </c>
      <c r="D515" s="2" t="str">
        <f t="shared" si="38"/>
        <v/>
      </c>
      <c r="E515" s="2" t="str">
        <f t="shared" si="39"/>
        <v/>
      </c>
    </row>
    <row r="516" spans="1:5" x14ac:dyDescent="0.35">
      <c r="A516" s="2" t="str">
        <f t="shared" si="35"/>
        <v/>
      </c>
      <c r="B516" s="2" t="str">
        <f t="shared" si="36"/>
        <v/>
      </c>
      <c r="C516" s="2" t="str">
        <f t="shared" si="37"/>
        <v/>
      </c>
      <c r="D516" s="2" t="str">
        <f t="shared" si="38"/>
        <v/>
      </c>
      <c r="E516" s="2" t="str">
        <f t="shared" si="39"/>
        <v/>
      </c>
    </row>
    <row r="517" spans="1:5" x14ac:dyDescent="0.35">
      <c r="A517" s="2" t="str">
        <f t="shared" si="35"/>
        <v/>
      </c>
      <c r="B517" s="2" t="str">
        <f t="shared" si="36"/>
        <v/>
      </c>
      <c r="C517" s="2" t="str">
        <f t="shared" si="37"/>
        <v/>
      </c>
      <c r="D517" s="2" t="str">
        <f t="shared" si="38"/>
        <v/>
      </c>
      <c r="E517" s="2" t="str">
        <f t="shared" si="39"/>
        <v/>
      </c>
    </row>
    <row r="518" spans="1:5" x14ac:dyDescent="0.35">
      <c r="A518" s="2" t="str">
        <f t="shared" si="35"/>
        <v/>
      </c>
      <c r="B518" s="2" t="str">
        <f t="shared" si="36"/>
        <v/>
      </c>
      <c r="C518" s="2" t="str">
        <f t="shared" si="37"/>
        <v/>
      </c>
      <c r="D518" s="2" t="str">
        <f t="shared" si="38"/>
        <v/>
      </c>
      <c r="E518" s="2" t="str">
        <f t="shared" si="39"/>
        <v/>
      </c>
    </row>
    <row r="519" spans="1:5" x14ac:dyDescent="0.35">
      <c r="A519" s="2" t="str">
        <f t="shared" si="35"/>
        <v/>
      </c>
      <c r="B519" s="2" t="str">
        <f t="shared" si="36"/>
        <v/>
      </c>
      <c r="C519" s="2" t="str">
        <f t="shared" si="37"/>
        <v/>
      </c>
      <c r="D519" s="2" t="str">
        <f t="shared" si="38"/>
        <v/>
      </c>
      <c r="E519" s="2" t="str">
        <f t="shared" si="39"/>
        <v/>
      </c>
    </row>
    <row r="520" spans="1:5" x14ac:dyDescent="0.35">
      <c r="A520" s="2" t="str">
        <f t="shared" si="35"/>
        <v/>
      </c>
      <c r="B520" s="2" t="str">
        <f t="shared" si="36"/>
        <v/>
      </c>
      <c r="C520" s="2" t="str">
        <f t="shared" si="37"/>
        <v/>
      </c>
      <c r="D520" s="2" t="str">
        <f t="shared" si="38"/>
        <v/>
      </c>
      <c r="E520" s="2" t="str">
        <f t="shared" si="39"/>
        <v/>
      </c>
    </row>
    <row r="521" spans="1:5" x14ac:dyDescent="0.35">
      <c r="A521" s="2" t="str">
        <f t="shared" si="35"/>
        <v/>
      </c>
      <c r="B521" s="2" t="str">
        <f t="shared" si="36"/>
        <v/>
      </c>
      <c r="C521" s="2" t="str">
        <f t="shared" si="37"/>
        <v/>
      </c>
      <c r="D521" s="2" t="str">
        <f t="shared" si="38"/>
        <v/>
      </c>
      <c r="E521" s="2" t="str">
        <f t="shared" si="39"/>
        <v/>
      </c>
    </row>
    <row r="522" spans="1:5" x14ac:dyDescent="0.35">
      <c r="A522" s="2" t="str">
        <f t="shared" si="35"/>
        <v/>
      </c>
      <c r="B522" s="2" t="str">
        <f t="shared" si="36"/>
        <v/>
      </c>
      <c r="C522" s="2" t="str">
        <f t="shared" si="37"/>
        <v/>
      </c>
      <c r="D522" s="2" t="str">
        <f t="shared" si="38"/>
        <v/>
      </c>
      <c r="E522" s="2" t="str">
        <f t="shared" si="39"/>
        <v/>
      </c>
    </row>
    <row r="523" spans="1:5" x14ac:dyDescent="0.35">
      <c r="A523" s="2" t="str">
        <f t="shared" si="35"/>
        <v/>
      </c>
      <c r="B523" s="2" t="str">
        <f t="shared" si="36"/>
        <v/>
      </c>
      <c r="C523" s="2" t="str">
        <f t="shared" si="37"/>
        <v/>
      </c>
      <c r="D523" s="2" t="str">
        <f t="shared" si="38"/>
        <v/>
      </c>
      <c r="E523" s="2" t="str">
        <f t="shared" si="39"/>
        <v/>
      </c>
    </row>
    <row r="524" spans="1:5" x14ac:dyDescent="0.35">
      <c r="A524" s="2" t="str">
        <f t="shared" si="35"/>
        <v/>
      </c>
      <c r="B524" s="2" t="str">
        <f t="shared" si="36"/>
        <v/>
      </c>
      <c r="C524" s="2" t="str">
        <f t="shared" si="37"/>
        <v/>
      </c>
      <c r="D524" s="2" t="str">
        <f t="shared" si="38"/>
        <v/>
      </c>
      <c r="E524" s="2" t="str">
        <f t="shared" si="39"/>
        <v/>
      </c>
    </row>
    <row r="525" spans="1:5" x14ac:dyDescent="0.35">
      <c r="A525" s="2" t="str">
        <f t="shared" ref="A525:A588" si="40">IF(ROW()-12&lt;=$B$5*12,ROW()-12,"")</f>
        <v/>
      </c>
      <c r="B525" s="2" t="str">
        <f t="shared" ref="B525:B588" si="41">IF(ROW()-12&lt;=$B$5*12,$B$8,"")</f>
        <v/>
      </c>
      <c r="C525" s="2" t="str">
        <f t="shared" ref="C525:C588" si="42">IF(ROW()-12&lt;=$B$5*12,IF(A525=1,$B$2,$E524)*($B$3/100/12),"")</f>
        <v/>
      </c>
      <c r="D525" s="2" t="str">
        <f t="shared" ref="D525:D588" si="43">IF(ROW()-12&lt;=$B$5*12,B525-C525,"")</f>
        <v/>
      </c>
      <c r="E525" s="2" t="str">
        <f t="shared" ref="E525:E588" si="44">IF(ROW()-12&lt;=$B$5*12,IF(A525=1,$B$2,E524)-D525,"")</f>
        <v/>
      </c>
    </row>
    <row r="526" spans="1:5" x14ac:dyDescent="0.35">
      <c r="A526" s="2" t="str">
        <f t="shared" si="40"/>
        <v/>
      </c>
      <c r="B526" s="2" t="str">
        <f t="shared" si="41"/>
        <v/>
      </c>
      <c r="C526" s="2" t="str">
        <f t="shared" si="42"/>
        <v/>
      </c>
      <c r="D526" s="2" t="str">
        <f t="shared" si="43"/>
        <v/>
      </c>
      <c r="E526" s="2" t="str">
        <f t="shared" si="44"/>
        <v/>
      </c>
    </row>
    <row r="527" spans="1:5" x14ac:dyDescent="0.35">
      <c r="A527" s="2" t="str">
        <f t="shared" si="40"/>
        <v/>
      </c>
      <c r="B527" s="2" t="str">
        <f t="shared" si="41"/>
        <v/>
      </c>
      <c r="C527" s="2" t="str">
        <f t="shared" si="42"/>
        <v/>
      </c>
      <c r="D527" s="2" t="str">
        <f t="shared" si="43"/>
        <v/>
      </c>
      <c r="E527" s="2" t="str">
        <f t="shared" si="44"/>
        <v/>
      </c>
    </row>
    <row r="528" spans="1:5" x14ac:dyDescent="0.35">
      <c r="A528" s="2" t="str">
        <f t="shared" si="40"/>
        <v/>
      </c>
      <c r="B528" s="2" t="str">
        <f t="shared" si="41"/>
        <v/>
      </c>
      <c r="C528" s="2" t="str">
        <f t="shared" si="42"/>
        <v/>
      </c>
      <c r="D528" s="2" t="str">
        <f t="shared" si="43"/>
        <v/>
      </c>
      <c r="E528" s="2" t="str">
        <f t="shared" si="44"/>
        <v/>
      </c>
    </row>
    <row r="529" spans="1:5" x14ac:dyDescent="0.35">
      <c r="A529" s="2" t="str">
        <f t="shared" si="40"/>
        <v/>
      </c>
      <c r="B529" s="2" t="str">
        <f t="shared" si="41"/>
        <v/>
      </c>
      <c r="C529" s="2" t="str">
        <f t="shared" si="42"/>
        <v/>
      </c>
      <c r="D529" s="2" t="str">
        <f t="shared" si="43"/>
        <v/>
      </c>
      <c r="E529" s="2" t="str">
        <f t="shared" si="44"/>
        <v/>
      </c>
    </row>
    <row r="530" spans="1:5" x14ac:dyDescent="0.35">
      <c r="A530" s="2" t="str">
        <f t="shared" si="40"/>
        <v/>
      </c>
      <c r="B530" s="2" t="str">
        <f t="shared" si="41"/>
        <v/>
      </c>
      <c r="C530" s="2" t="str">
        <f t="shared" si="42"/>
        <v/>
      </c>
      <c r="D530" s="2" t="str">
        <f t="shared" si="43"/>
        <v/>
      </c>
      <c r="E530" s="2" t="str">
        <f t="shared" si="44"/>
        <v/>
      </c>
    </row>
    <row r="531" spans="1:5" x14ac:dyDescent="0.35">
      <c r="A531" s="2" t="str">
        <f t="shared" si="40"/>
        <v/>
      </c>
      <c r="B531" s="2" t="str">
        <f t="shared" si="41"/>
        <v/>
      </c>
      <c r="C531" s="2" t="str">
        <f t="shared" si="42"/>
        <v/>
      </c>
      <c r="D531" s="2" t="str">
        <f t="shared" si="43"/>
        <v/>
      </c>
      <c r="E531" s="2" t="str">
        <f t="shared" si="44"/>
        <v/>
      </c>
    </row>
    <row r="532" spans="1:5" x14ac:dyDescent="0.35">
      <c r="A532" s="2" t="str">
        <f t="shared" si="40"/>
        <v/>
      </c>
      <c r="B532" s="2" t="str">
        <f t="shared" si="41"/>
        <v/>
      </c>
      <c r="C532" s="2" t="str">
        <f t="shared" si="42"/>
        <v/>
      </c>
      <c r="D532" s="2" t="str">
        <f t="shared" si="43"/>
        <v/>
      </c>
      <c r="E532" s="2" t="str">
        <f t="shared" si="44"/>
        <v/>
      </c>
    </row>
    <row r="533" spans="1:5" x14ac:dyDescent="0.35">
      <c r="A533" s="2" t="str">
        <f t="shared" si="40"/>
        <v/>
      </c>
      <c r="B533" s="2" t="str">
        <f t="shared" si="41"/>
        <v/>
      </c>
      <c r="C533" s="2" t="str">
        <f t="shared" si="42"/>
        <v/>
      </c>
      <c r="D533" s="2" t="str">
        <f t="shared" si="43"/>
        <v/>
      </c>
      <c r="E533" s="2" t="str">
        <f t="shared" si="44"/>
        <v/>
      </c>
    </row>
    <row r="534" spans="1:5" x14ac:dyDescent="0.35">
      <c r="A534" s="2" t="str">
        <f t="shared" si="40"/>
        <v/>
      </c>
      <c r="B534" s="2" t="str">
        <f t="shared" si="41"/>
        <v/>
      </c>
      <c r="C534" s="2" t="str">
        <f t="shared" si="42"/>
        <v/>
      </c>
      <c r="D534" s="2" t="str">
        <f t="shared" si="43"/>
        <v/>
      </c>
      <c r="E534" s="2" t="str">
        <f t="shared" si="44"/>
        <v/>
      </c>
    </row>
    <row r="535" spans="1:5" x14ac:dyDescent="0.35">
      <c r="A535" s="2" t="str">
        <f t="shared" si="40"/>
        <v/>
      </c>
      <c r="B535" s="2" t="str">
        <f t="shared" si="41"/>
        <v/>
      </c>
      <c r="C535" s="2" t="str">
        <f t="shared" si="42"/>
        <v/>
      </c>
      <c r="D535" s="2" t="str">
        <f t="shared" si="43"/>
        <v/>
      </c>
      <c r="E535" s="2" t="str">
        <f t="shared" si="44"/>
        <v/>
      </c>
    </row>
    <row r="536" spans="1:5" x14ac:dyDescent="0.35">
      <c r="A536" s="2" t="str">
        <f t="shared" si="40"/>
        <v/>
      </c>
      <c r="B536" s="2" t="str">
        <f t="shared" si="41"/>
        <v/>
      </c>
      <c r="C536" s="2" t="str">
        <f t="shared" si="42"/>
        <v/>
      </c>
      <c r="D536" s="2" t="str">
        <f t="shared" si="43"/>
        <v/>
      </c>
      <c r="E536" s="2" t="str">
        <f t="shared" si="44"/>
        <v/>
      </c>
    </row>
    <row r="537" spans="1:5" x14ac:dyDescent="0.35">
      <c r="A537" s="2" t="str">
        <f t="shared" si="40"/>
        <v/>
      </c>
      <c r="B537" s="2" t="str">
        <f t="shared" si="41"/>
        <v/>
      </c>
      <c r="C537" s="2" t="str">
        <f t="shared" si="42"/>
        <v/>
      </c>
      <c r="D537" s="2" t="str">
        <f t="shared" si="43"/>
        <v/>
      </c>
      <c r="E537" s="2" t="str">
        <f t="shared" si="44"/>
        <v/>
      </c>
    </row>
    <row r="538" spans="1:5" x14ac:dyDescent="0.35">
      <c r="A538" s="2" t="str">
        <f t="shared" si="40"/>
        <v/>
      </c>
      <c r="B538" s="2" t="str">
        <f t="shared" si="41"/>
        <v/>
      </c>
      <c r="C538" s="2" t="str">
        <f t="shared" si="42"/>
        <v/>
      </c>
      <c r="D538" s="2" t="str">
        <f t="shared" si="43"/>
        <v/>
      </c>
      <c r="E538" s="2" t="str">
        <f t="shared" si="44"/>
        <v/>
      </c>
    </row>
    <row r="539" spans="1:5" x14ac:dyDescent="0.35">
      <c r="A539" s="2" t="str">
        <f t="shared" si="40"/>
        <v/>
      </c>
      <c r="B539" s="2" t="str">
        <f t="shared" si="41"/>
        <v/>
      </c>
      <c r="C539" s="2" t="str">
        <f t="shared" si="42"/>
        <v/>
      </c>
      <c r="D539" s="2" t="str">
        <f t="shared" si="43"/>
        <v/>
      </c>
      <c r="E539" s="2" t="str">
        <f t="shared" si="44"/>
        <v/>
      </c>
    </row>
    <row r="540" spans="1:5" x14ac:dyDescent="0.35">
      <c r="A540" s="2" t="str">
        <f t="shared" si="40"/>
        <v/>
      </c>
      <c r="B540" s="2" t="str">
        <f t="shared" si="41"/>
        <v/>
      </c>
      <c r="C540" s="2" t="str">
        <f t="shared" si="42"/>
        <v/>
      </c>
      <c r="D540" s="2" t="str">
        <f t="shared" si="43"/>
        <v/>
      </c>
      <c r="E540" s="2" t="str">
        <f t="shared" si="44"/>
        <v/>
      </c>
    </row>
    <row r="541" spans="1:5" x14ac:dyDescent="0.35">
      <c r="A541" s="2" t="str">
        <f t="shared" si="40"/>
        <v/>
      </c>
      <c r="B541" s="2" t="str">
        <f t="shared" si="41"/>
        <v/>
      </c>
      <c r="C541" s="2" t="str">
        <f t="shared" si="42"/>
        <v/>
      </c>
      <c r="D541" s="2" t="str">
        <f t="shared" si="43"/>
        <v/>
      </c>
      <c r="E541" s="2" t="str">
        <f t="shared" si="44"/>
        <v/>
      </c>
    </row>
    <row r="542" spans="1:5" x14ac:dyDescent="0.35">
      <c r="A542" s="2" t="str">
        <f t="shared" si="40"/>
        <v/>
      </c>
      <c r="B542" s="2" t="str">
        <f t="shared" si="41"/>
        <v/>
      </c>
      <c r="C542" s="2" t="str">
        <f t="shared" si="42"/>
        <v/>
      </c>
      <c r="D542" s="2" t="str">
        <f t="shared" si="43"/>
        <v/>
      </c>
      <c r="E542" s="2" t="str">
        <f t="shared" si="44"/>
        <v/>
      </c>
    </row>
    <row r="543" spans="1:5" x14ac:dyDescent="0.35">
      <c r="A543" s="2" t="str">
        <f t="shared" si="40"/>
        <v/>
      </c>
      <c r="B543" s="2" t="str">
        <f t="shared" si="41"/>
        <v/>
      </c>
      <c r="C543" s="2" t="str">
        <f t="shared" si="42"/>
        <v/>
      </c>
      <c r="D543" s="2" t="str">
        <f t="shared" si="43"/>
        <v/>
      </c>
      <c r="E543" s="2" t="str">
        <f t="shared" si="44"/>
        <v/>
      </c>
    </row>
    <row r="544" spans="1:5" x14ac:dyDescent="0.35">
      <c r="A544" s="2" t="str">
        <f t="shared" si="40"/>
        <v/>
      </c>
      <c r="B544" s="2" t="str">
        <f t="shared" si="41"/>
        <v/>
      </c>
      <c r="C544" s="2" t="str">
        <f t="shared" si="42"/>
        <v/>
      </c>
      <c r="D544" s="2" t="str">
        <f t="shared" si="43"/>
        <v/>
      </c>
      <c r="E544" s="2" t="str">
        <f t="shared" si="44"/>
        <v/>
      </c>
    </row>
    <row r="545" spans="1:5" x14ac:dyDescent="0.35">
      <c r="A545" s="2" t="str">
        <f t="shared" si="40"/>
        <v/>
      </c>
      <c r="B545" s="2" t="str">
        <f t="shared" si="41"/>
        <v/>
      </c>
      <c r="C545" s="2" t="str">
        <f t="shared" si="42"/>
        <v/>
      </c>
      <c r="D545" s="2" t="str">
        <f t="shared" si="43"/>
        <v/>
      </c>
      <c r="E545" s="2" t="str">
        <f t="shared" si="44"/>
        <v/>
      </c>
    </row>
    <row r="546" spans="1:5" x14ac:dyDescent="0.35">
      <c r="A546" s="2" t="str">
        <f t="shared" si="40"/>
        <v/>
      </c>
      <c r="B546" s="2" t="str">
        <f t="shared" si="41"/>
        <v/>
      </c>
      <c r="C546" s="2" t="str">
        <f t="shared" si="42"/>
        <v/>
      </c>
      <c r="D546" s="2" t="str">
        <f t="shared" si="43"/>
        <v/>
      </c>
      <c r="E546" s="2" t="str">
        <f t="shared" si="44"/>
        <v/>
      </c>
    </row>
    <row r="547" spans="1:5" x14ac:dyDescent="0.35">
      <c r="A547" s="2" t="str">
        <f t="shared" si="40"/>
        <v/>
      </c>
      <c r="B547" s="2" t="str">
        <f t="shared" si="41"/>
        <v/>
      </c>
      <c r="C547" s="2" t="str">
        <f t="shared" si="42"/>
        <v/>
      </c>
      <c r="D547" s="2" t="str">
        <f t="shared" si="43"/>
        <v/>
      </c>
      <c r="E547" s="2" t="str">
        <f t="shared" si="44"/>
        <v/>
      </c>
    </row>
    <row r="548" spans="1:5" x14ac:dyDescent="0.35">
      <c r="A548" s="2" t="str">
        <f t="shared" si="40"/>
        <v/>
      </c>
      <c r="B548" s="2" t="str">
        <f t="shared" si="41"/>
        <v/>
      </c>
      <c r="C548" s="2" t="str">
        <f t="shared" si="42"/>
        <v/>
      </c>
      <c r="D548" s="2" t="str">
        <f t="shared" si="43"/>
        <v/>
      </c>
      <c r="E548" s="2" t="str">
        <f t="shared" si="44"/>
        <v/>
      </c>
    </row>
    <row r="549" spans="1:5" x14ac:dyDescent="0.35">
      <c r="A549" s="2" t="str">
        <f t="shared" si="40"/>
        <v/>
      </c>
      <c r="B549" s="2" t="str">
        <f t="shared" si="41"/>
        <v/>
      </c>
      <c r="C549" s="2" t="str">
        <f t="shared" si="42"/>
        <v/>
      </c>
      <c r="D549" s="2" t="str">
        <f t="shared" si="43"/>
        <v/>
      </c>
      <c r="E549" s="2" t="str">
        <f t="shared" si="44"/>
        <v/>
      </c>
    </row>
    <row r="550" spans="1:5" x14ac:dyDescent="0.35">
      <c r="A550" s="2" t="str">
        <f t="shared" si="40"/>
        <v/>
      </c>
      <c r="B550" s="2" t="str">
        <f t="shared" si="41"/>
        <v/>
      </c>
      <c r="C550" s="2" t="str">
        <f t="shared" si="42"/>
        <v/>
      </c>
      <c r="D550" s="2" t="str">
        <f t="shared" si="43"/>
        <v/>
      </c>
      <c r="E550" s="2" t="str">
        <f t="shared" si="44"/>
        <v/>
      </c>
    </row>
    <row r="551" spans="1:5" x14ac:dyDescent="0.35">
      <c r="A551" s="2" t="str">
        <f t="shared" si="40"/>
        <v/>
      </c>
      <c r="B551" s="2" t="str">
        <f t="shared" si="41"/>
        <v/>
      </c>
      <c r="C551" s="2" t="str">
        <f t="shared" si="42"/>
        <v/>
      </c>
      <c r="D551" s="2" t="str">
        <f t="shared" si="43"/>
        <v/>
      </c>
      <c r="E551" s="2" t="str">
        <f t="shared" si="44"/>
        <v/>
      </c>
    </row>
    <row r="552" spans="1:5" x14ac:dyDescent="0.35">
      <c r="A552" s="2" t="str">
        <f t="shared" si="40"/>
        <v/>
      </c>
      <c r="B552" s="2" t="str">
        <f t="shared" si="41"/>
        <v/>
      </c>
      <c r="C552" s="2" t="str">
        <f t="shared" si="42"/>
        <v/>
      </c>
      <c r="D552" s="2" t="str">
        <f t="shared" si="43"/>
        <v/>
      </c>
      <c r="E552" s="2" t="str">
        <f t="shared" si="44"/>
        <v/>
      </c>
    </row>
    <row r="553" spans="1:5" x14ac:dyDescent="0.35">
      <c r="A553" s="2" t="str">
        <f t="shared" si="40"/>
        <v/>
      </c>
      <c r="B553" s="2" t="str">
        <f t="shared" si="41"/>
        <v/>
      </c>
      <c r="C553" s="2" t="str">
        <f t="shared" si="42"/>
        <v/>
      </c>
      <c r="D553" s="2" t="str">
        <f t="shared" si="43"/>
        <v/>
      </c>
      <c r="E553" s="2" t="str">
        <f t="shared" si="44"/>
        <v/>
      </c>
    </row>
    <row r="554" spans="1:5" x14ac:dyDescent="0.35">
      <c r="A554" s="2" t="str">
        <f t="shared" si="40"/>
        <v/>
      </c>
      <c r="B554" s="2" t="str">
        <f t="shared" si="41"/>
        <v/>
      </c>
      <c r="C554" s="2" t="str">
        <f t="shared" si="42"/>
        <v/>
      </c>
      <c r="D554" s="2" t="str">
        <f t="shared" si="43"/>
        <v/>
      </c>
      <c r="E554" s="2" t="str">
        <f t="shared" si="44"/>
        <v/>
      </c>
    </row>
    <row r="555" spans="1:5" x14ac:dyDescent="0.35">
      <c r="A555" s="2" t="str">
        <f t="shared" si="40"/>
        <v/>
      </c>
      <c r="B555" s="2" t="str">
        <f t="shared" si="41"/>
        <v/>
      </c>
      <c r="C555" s="2" t="str">
        <f t="shared" si="42"/>
        <v/>
      </c>
      <c r="D555" s="2" t="str">
        <f t="shared" si="43"/>
        <v/>
      </c>
      <c r="E555" s="2" t="str">
        <f t="shared" si="44"/>
        <v/>
      </c>
    </row>
    <row r="556" spans="1:5" x14ac:dyDescent="0.35">
      <c r="A556" s="2" t="str">
        <f t="shared" si="40"/>
        <v/>
      </c>
      <c r="B556" s="2" t="str">
        <f t="shared" si="41"/>
        <v/>
      </c>
      <c r="C556" s="2" t="str">
        <f t="shared" si="42"/>
        <v/>
      </c>
      <c r="D556" s="2" t="str">
        <f t="shared" si="43"/>
        <v/>
      </c>
      <c r="E556" s="2" t="str">
        <f t="shared" si="44"/>
        <v/>
      </c>
    </row>
    <row r="557" spans="1:5" x14ac:dyDescent="0.35">
      <c r="A557" s="2" t="str">
        <f t="shared" si="40"/>
        <v/>
      </c>
      <c r="B557" s="2" t="str">
        <f t="shared" si="41"/>
        <v/>
      </c>
      <c r="C557" s="2" t="str">
        <f t="shared" si="42"/>
        <v/>
      </c>
      <c r="D557" s="2" t="str">
        <f t="shared" si="43"/>
        <v/>
      </c>
      <c r="E557" s="2" t="str">
        <f t="shared" si="44"/>
        <v/>
      </c>
    </row>
    <row r="558" spans="1:5" x14ac:dyDescent="0.35">
      <c r="A558" s="2" t="str">
        <f t="shared" si="40"/>
        <v/>
      </c>
      <c r="B558" s="2" t="str">
        <f t="shared" si="41"/>
        <v/>
      </c>
      <c r="C558" s="2" t="str">
        <f t="shared" si="42"/>
        <v/>
      </c>
      <c r="D558" s="2" t="str">
        <f t="shared" si="43"/>
        <v/>
      </c>
      <c r="E558" s="2" t="str">
        <f t="shared" si="44"/>
        <v/>
      </c>
    </row>
    <row r="559" spans="1:5" x14ac:dyDescent="0.35">
      <c r="A559" s="2" t="str">
        <f t="shared" si="40"/>
        <v/>
      </c>
      <c r="B559" s="2" t="str">
        <f t="shared" si="41"/>
        <v/>
      </c>
      <c r="C559" s="2" t="str">
        <f t="shared" si="42"/>
        <v/>
      </c>
      <c r="D559" s="2" t="str">
        <f t="shared" si="43"/>
        <v/>
      </c>
      <c r="E559" s="2" t="str">
        <f t="shared" si="44"/>
        <v/>
      </c>
    </row>
    <row r="560" spans="1:5" x14ac:dyDescent="0.35">
      <c r="A560" s="2" t="str">
        <f t="shared" si="40"/>
        <v/>
      </c>
      <c r="B560" s="2" t="str">
        <f t="shared" si="41"/>
        <v/>
      </c>
      <c r="C560" s="2" t="str">
        <f t="shared" si="42"/>
        <v/>
      </c>
      <c r="D560" s="2" t="str">
        <f t="shared" si="43"/>
        <v/>
      </c>
      <c r="E560" s="2" t="str">
        <f t="shared" si="44"/>
        <v/>
      </c>
    </row>
    <row r="561" spans="1:5" x14ac:dyDescent="0.35">
      <c r="A561" s="2" t="str">
        <f t="shared" si="40"/>
        <v/>
      </c>
      <c r="B561" s="2" t="str">
        <f t="shared" si="41"/>
        <v/>
      </c>
      <c r="C561" s="2" t="str">
        <f t="shared" si="42"/>
        <v/>
      </c>
      <c r="D561" s="2" t="str">
        <f t="shared" si="43"/>
        <v/>
      </c>
      <c r="E561" s="2" t="str">
        <f t="shared" si="44"/>
        <v/>
      </c>
    </row>
    <row r="562" spans="1:5" x14ac:dyDescent="0.35">
      <c r="A562" s="2" t="str">
        <f t="shared" si="40"/>
        <v/>
      </c>
      <c r="B562" s="2" t="str">
        <f t="shared" si="41"/>
        <v/>
      </c>
      <c r="C562" s="2" t="str">
        <f t="shared" si="42"/>
        <v/>
      </c>
      <c r="D562" s="2" t="str">
        <f t="shared" si="43"/>
        <v/>
      </c>
      <c r="E562" s="2" t="str">
        <f t="shared" si="44"/>
        <v/>
      </c>
    </row>
    <row r="563" spans="1:5" x14ac:dyDescent="0.35">
      <c r="A563" s="2" t="str">
        <f t="shared" si="40"/>
        <v/>
      </c>
      <c r="B563" s="2" t="str">
        <f t="shared" si="41"/>
        <v/>
      </c>
      <c r="C563" s="2" t="str">
        <f t="shared" si="42"/>
        <v/>
      </c>
      <c r="D563" s="2" t="str">
        <f t="shared" si="43"/>
        <v/>
      </c>
      <c r="E563" s="2" t="str">
        <f t="shared" si="44"/>
        <v/>
      </c>
    </row>
    <row r="564" spans="1:5" x14ac:dyDescent="0.35">
      <c r="A564" s="2" t="str">
        <f t="shared" si="40"/>
        <v/>
      </c>
      <c r="B564" s="2" t="str">
        <f t="shared" si="41"/>
        <v/>
      </c>
      <c r="C564" s="2" t="str">
        <f t="shared" si="42"/>
        <v/>
      </c>
      <c r="D564" s="2" t="str">
        <f t="shared" si="43"/>
        <v/>
      </c>
      <c r="E564" s="2" t="str">
        <f t="shared" si="44"/>
        <v/>
      </c>
    </row>
    <row r="565" spans="1:5" x14ac:dyDescent="0.35">
      <c r="A565" s="2" t="str">
        <f t="shared" si="40"/>
        <v/>
      </c>
      <c r="B565" s="2" t="str">
        <f t="shared" si="41"/>
        <v/>
      </c>
      <c r="C565" s="2" t="str">
        <f t="shared" si="42"/>
        <v/>
      </c>
      <c r="D565" s="2" t="str">
        <f t="shared" si="43"/>
        <v/>
      </c>
      <c r="E565" s="2" t="str">
        <f t="shared" si="44"/>
        <v/>
      </c>
    </row>
    <row r="566" spans="1:5" x14ac:dyDescent="0.35">
      <c r="A566" s="2" t="str">
        <f t="shared" si="40"/>
        <v/>
      </c>
      <c r="B566" s="2" t="str">
        <f t="shared" si="41"/>
        <v/>
      </c>
      <c r="C566" s="2" t="str">
        <f t="shared" si="42"/>
        <v/>
      </c>
      <c r="D566" s="2" t="str">
        <f t="shared" si="43"/>
        <v/>
      </c>
      <c r="E566" s="2" t="str">
        <f t="shared" si="44"/>
        <v/>
      </c>
    </row>
    <row r="567" spans="1:5" x14ac:dyDescent="0.35">
      <c r="A567" s="2" t="str">
        <f t="shared" si="40"/>
        <v/>
      </c>
      <c r="B567" s="2" t="str">
        <f t="shared" si="41"/>
        <v/>
      </c>
      <c r="C567" s="2" t="str">
        <f t="shared" si="42"/>
        <v/>
      </c>
      <c r="D567" s="2" t="str">
        <f t="shared" si="43"/>
        <v/>
      </c>
      <c r="E567" s="2" t="str">
        <f t="shared" si="44"/>
        <v/>
      </c>
    </row>
    <row r="568" spans="1:5" x14ac:dyDescent="0.35">
      <c r="A568" s="2" t="str">
        <f t="shared" si="40"/>
        <v/>
      </c>
      <c r="B568" s="2" t="str">
        <f t="shared" si="41"/>
        <v/>
      </c>
      <c r="C568" s="2" t="str">
        <f t="shared" si="42"/>
        <v/>
      </c>
      <c r="D568" s="2" t="str">
        <f t="shared" si="43"/>
        <v/>
      </c>
      <c r="E568" s="2" t="str">
        <f t="shared" si="44"/>
        <v/>
      </c>
    </row>
    <row r="569" spans="1:5" x14ac:dyDescent="0.35">
      <c r="A569" s="2" t="str">
        <f t="shared" si="40"/>
        <v/>
      </c>
      <c r="B569" s="2" t="str">
        <f t="shared" si="41"/>
        <v/>
      </c>
      <c r="C569" s="2" t="str">
        <f t="shared" si="42"/>
        <v/>
      </c>
      <c r="D569" s="2" t="str">
        <f t="shared" si="43"/>
        <v/>
      </c>
      <c r="E569" s="2" t="str">
        <f t="shared" si="44"/>
        <v/>
      </c>
    </row>
    <row r="570" spans="1:5" x14ac:dyDescent="0.35">
      <c r="A570" s="2" t="str">
        <f t="shared" si="40"/>
        <v/>
      </c>
      <c r="B570" s="2" t="str">
        <f t="shared" si="41"/>
        <v/>
      </c>
      <c r="C570" s="2" t="str">
        <f t="shared" si="42"/>
        <v/>
      </c>
      <c r="D570" s="2" t="str">
        <f t="shared" si="43"/>
        <v/>
      </c>
      <c r="E570" s="2" t="str">
        <f t="shared" si="44"/>
        <v/>
      </c>
    </row>
    <row r="571" spans="1:5" x14ac:dyDescent="0.35">
      <c r="A571" s="2" t="str">
        <f t="shared" si="40"/>
        <v/>
      </c>
      <c r="B571" s="2" t="str">
        <f t="shared" si="41"/>
        <v/>
      </c>
      <c r="C571" s="2" t="str">
        <f t="shared" si="42"/>
        <v/>
      </c>
      <c r="D571" s="2" t="str">
        <f t="shared" si="43"/>
        <v/>
      </c>
      <c r="E571" s="2" t="str">
        <f t="shared" si="44"/>
        <v/>
      </c>
    </row>
    <row r="572" spans="1:5" x14ac:dyDescent="0.35">
      <c r="A572" s="2" t="str">
        <f t="shared" si="40"/>
        <v/>
      </c>
      <c r="B572" s="2" t="str">
        <f t="shared" si="41"/>
        <v/>
      </c>
      <c r="C572" s="2" t="str">
        <f t="shared" si="42"/>
        <v/>
      </c>
      <c r="D572" s="2" t="str">
        <f t="shared" si="43"/>
        <v/>
      </c>
      <c r="E572" s="2" t="str">
        <f t="shared" si="44"/>
        <v/>
      </c>
    </row>
    <row r="573" spans="1:5" x14ac:dyDescent="0.35">
      <c r="A573" s="2" t="str">
        <f t="shared" si="40"/>
        <v/>
      </c>
      <c r="B573" s="2" t="str">
        <f t="shared" si="41"/>
        <v/>
      </c>
      <c r="C573" s="2" t="str">
        <f t="shared" si="42"/>
        <v/>
      </c>
      <c r="D573" s="2" t="str">
        <f t="shared" si="43"/>
        <v/>
      </c>
      <c r="E573" s="2" t="str">
        <f t="shared" si="44"/>
        <v/>
      </c>
    </row>
    <row r="574" spans="1:5" x14ac:dyDescent="0.35">
      <c r="A574" s="2" t="str">
        <f t="shared" si="40"/>
        <v/>
      </c>
      <c r="B574" s="2" t="str">
        <f t="shared" si="41"/>
        <v/>
      </c>
      <c r="C574" s="2" t="str">
        <f t="shared" si="42"/>
        <v/>
      </c>
      <c r="D574" s="2" t="str">
        <f t="shared" si="43"/>
        <v/>
      </c>
      <c r="E574" s="2" t="str">
        <f t="shared" si="44"/>
        <v/>
      </c>
    </row>
    <row r="575" spans="1:5" x14ac:dyDescent="0.35">
      <c r="A575" s="2" t="str">
        <f t="shared" si="40"/>
        <v/>
      </c>
      <c r="B575" s="2" t="str">
        <f t="shared" si="41"/>
        <v/>
      </c>
      <c r="C575" s="2" t="str">
        <f t="shared" si="42"/>
        <v/>
      </c>
      <c r="D575" s="2" t="str">
        <f t="shared" si="43"/>
        <v/>
      </c>
      <c r="E575" s="2" t="str">
        <f t="shared" si="44"/>
        <v/>
      </c>
    </row>
    <row r="576" spans="1:5" x14ac:dyDescent="0.35">
      <c r="A576" s="2" t="str">
        <f t="shared" si="40"/>
        <v/>
      </c>
      <c r="B576" s="2" t="str">
        <f t="shared" si="41"/>
        <v/>
      </c>
      <c r="C576" s="2" t="str">
        <f t="shared" si="42"/>
        <v/>
      </c>
      <c r="D576" s="2" t="str">
        <f t="shared" si="43"/>
        <v/>
      </c>
      <c r="E576" s="2" t="str">
        <f t="shared" si="44"/>
        <v/>
      </c>
    </row>
    <row r="577" spans="1:5" x14ac:dyDescent="0.35">
      <c r="A577" s="2" t="str">
        <f t="shared" si="40"/>
        <v/>
      </c>
      <c r="B577" s="2" t="str">
        <f t="shared" si="41"/>
        <v/>
      </c>
      <c r="C577" s="2" t="str">
        <f t="shared" si="42"/>
        <v/>
      </c>
      <c r="D577" s="2" t="str">
        <f t="shared" si="43"/>
        <v/>
      </c>
      <c r="E577" s="2" t="str">
        <f t="shared" si="44"/>
        <v/>
      </c>
    </row>
    <row r="578" spans="1:5" x14ac:dyDescent="0.35">
      <c r="A578" s="2" t="str">
        <f t="shared" si="40"/>
        <v/>
      </c>
      <c r="B578" s="2" t="str">
        <f t="shared" si="41"/>
        <v/>
      </c>
      <c r="C578" s="2" t="str">
        <f t="shared" si="42"/>
        <v/>
      </c>
      <c r="D578" s="2" t="str">
        <f t="shared" si="43"/>
        <v/>
      </c>
      <c r="E578" s="2" t="str">
        <f t="shared" si="44"/>
        <v/>
      </c>
    </row>
    <row r="579" spans="1:5" x14ac:dyDescent="0.35">
      <c r="A579" s="2" t="str">
        <f t="shared" si="40"/>
        <v/>
      </c>
      <c r="B579" s="2" t="str">
        <f t="shared" si="41"/>
        <v/>
      </c>
      <c r="C579" s="2" t="str">
        <f t="shared" si="42"/>
        <v/>
      </c>
      <c r="D579" s="2" t="str">
        <f t="shared" si="43"/>
        <v/>
      </c>
      <c r="E579" s="2" t="str">
        <f t="shared" si="44"/>
        <v/>
      </c>
    </row>
    <row r="580" spans="1:5" x14ac:dyDescent="0.35">
      <c r="A580" s="2" t="str">
        <f t="shared" si="40"/>
        <v/>
      </c>
      <c r="B580" s="2" t="str">
        <f t="shared" si="41"/>
        <v/>
      </c>
      <c r="C580" s="2" t="str">
        <f t="shared" si="42"/>
        <v/>
      </c>
      <c r="D580" s="2" t="str">
        <f t="shared" si="43"/>
        <v/>
      </c>
      <c r="E580" s="2" t="str">
        <f t="shared" si="44"/>
        <v/>
      </c>
    </row>
    <row r="581" spans="1:5" x14ac:dyDescent="0.35">
      <c r="A581" s="2" t="str">
        <f t="shared" si="40"/>
        <v/>
      </c>
      <c r="B581" s="2" t="str">
        <f t="shared" si="41"/>
        <v/>
      </c>
      <c r="C581" s="2" t="str">
        <f t="shared" si="42"/>
        <v/>
      </c>
      <c r="D581" s="2" t="str">
        <f t="shared" si="43"/>
        <v/>
      </c>
      <c r="E581" s="2" t="str">
        <f t="shared" si="44"/>
        <v/>
      </c>
    </row>
    <row r="582" spans="1:5" x14ac:dyDescent="0.35">
      <c r="A582" s="2" t="str">
        <f t="shared" si="40"/>
        <v/>
      </c>
      <c r="B582" s="2" t="str">
        <f t="shared" si="41"/>
        <v/>
      </c>
      <c r="C582" s="2" t="str">
        <f t="shared" si="42"/>
        <v/>
      </c>
      <c r="D582" s="2" t="str">
        <f t="shared" si="43"/>
        <v/>
      </c>
      <c r="E582" s="2" t="str">
        <f t="shared" si="44"/>
        <v/>
      </c>
    </row>
    <row r="583" spans="1:5" x14ac:dyDescent="0.35">
      <c r="A583" s="2" t="str">
        <f t="shared" si="40"/>
        <v/>
      </c>
      <c r="B583" s="2" t="str">
        <f t="shared" si="41"/>
        <v/>
      </c>
      <c r="C583" s="2" t="str">
        <f t="shared" si="42"/>
        <v/>
      </c>
      <c r="D583" s="2" t="str">
        <f t="shared" si="43"/>
        <v/>
      </c>
      <c r="E583" s="2" t="str">
        <f t="shared" si="44"/>
        <v/>
      </c>
    </row>
    <row r="584" spans="1:5" x14ac:dyDescent="0.35">
      <c r="A584" s="2" t="str">
        <f t="shared" si="40"/>
        <v/>
      </c>
      <c r="B584" s="2" t="str">
        <f t="shared" si="41"/>
        <v/>
      </c>
      <c r="C584" s="2" t="str">
        <f t="shared" si="42"/>
        <v/>
      </c>
      <c r="D584" s="2" t="str">
        <f t="shared" si="43"/>
        <v/>
      </c>
      <c r="E584" s="2" t="str">
        <f t="shared" si="44"/>
        <v/>
      </c>
    </row>
    <row r="585" spans="1:5" x14ac:dyDescent="0.35">
      <c r="A585" s="2" t="str">
        <f t="shared" si="40"/>
        <v/>
      </c>
      <c r="B585" s="2" t="str">
        <f t="shared" si="41"/>
        <v/>
      </c>
      <c r="C585" s="2" t="str">
        <f t="shared" si="42"/>
        <v/>
      </c>
      <c r="D585" s="2" t="str">
        <f t="shared" si="43"/>
        <v/>
      </c>
      <c r="E585" s="2" t="str">
        <f t="shared" si="44"/>
        <v/>
      </c>
    </row>
    <row r="586" spans="1:5" x14ac:dyDescent="0.35">
      <c r="A586" s="2" t="str">
        <f t="shared" si="40"/>
        <v/>
      </c>
      <c r="B586" s="2" t="str">
        <f t="shared" si="41"/>
        <v/>
      </c>
      <c r="C586" s="2" t="str">
        <f t="shared" si="42"/>
        <v/>
      </c>
      <c r="D586" s="2" t="str">
        <f t="shared" si="43"/>
        <v/>
      </c>
      <c r="E586" s="2" t="str">
        <f t="shared" si="44"/>
        <v/>
      </c>
    </row>
    <row r="587" spans="1:5" x14ac:dyDescent="0.35">
      <c r="A587" s="2" t="str">
        <f t="shared" si="40"/>
        <v/>
      </c>
      <c r="B587" s="2" t="str">
        <f t="shared" si="41"/>
        <v/>
      </c>
      <c r="C587" s="2" t="str">
        <f t="shared" si="42"/>
        <v/>
      </c>
      <c r="D587" s="2" t="str">
        <f t="shared" si="43"/>
        <v/>
      </c>
      <c r="E587" s="2" t="str">
        <f t="shared" si="44"/>
        <v/>
      </c>
    </row>
    <row r="588" spans="1:5" x14ac:dyDescent="0.35">
      <c r="A588" s="2" t="str">
        <f t="shared" si="40"/>
        <v/>
      </c>
      <c r="B588" s="2" t="str">
        <f t="shared" si="41"/>
        <v/>
      </c>
      <c r="C588" s="2" t="str">
        <f t="shared" si="42"/>
        <v/>
      </c>
      <c r="D588" s="2" t="str">
        <f t="shared" si="43"/>
        <v/>
      </c>
      <c r="E588" s="2" t="str">
        <f t="shared" si="44"/>
        <v/>
      </c>
    </row>
    <row r="589" spans="1:5" x14ac:dyDescent="0.35">
      <c r="A589" s="2" t="str">
        <f t="shared" ref="A589:A612" si="45">IF(ROW()-12&lt;=$B$5*12,ROW()-12,"")</f>
        <v/>
      </c>
      <c r="B589" s="2" t="str">
        <f t="shared" ref="B589:B612" si="46">IF(ROW()-12&lt;=$B$5*12,$B$8,"")</f>
        <v/>
      </c>
      <c r="C589" s="2" t="str">
        <f t="shared" ref="C589:C612" si="47">IF(ROW()-12&lt;=$B$5*12,IF(A589=1,$B$2,$E588)*($B$3/100/12),"")</f>
        <v/>
      </c>
      <c r="D589" s="2" t="str">
        <f t="shared" ref="D589:D612" si="48">IF(ROW()-12&lt;=$B$5*12,B589-C589,"")</f>
        <v/>
      </c>
      <c r="E589" s="2" t="str">
        <f t="shared" ref="E589:E612" si="49">IF(ROW()-12&lt;=$B$5*12,IF(A589=1,$B$2,E588)-D589,"")</f>
        <v/>
      </c>
    </row>
    <row r="590" spans="1:5" x14ac:dyDescent="0.35">
      <c r="A590" s="2" t="str">
        <f t="shared" si="45"/>
        <v/>
      </c>
      <c r="B590" s="2" t="str">
        <f t="shared" si="46"/>
        <v/>
      </c>
      <c r="C590" s="2" t="str">
        <f t="shared" si="47"/>
        <v/>
      </c>
      <c r="D590" s="2" t="str">
        <f t="shared" si="48"/>
        <v/>
      </c>
      <c r="E590" s="2" t="str">
        <f t="shared" si="49"/>
        <v/>
      </c>
    </row>
    <row r="591" spans="1:5" x14ac:dyDescent="0.35">
      <c r="A591" s="2" t="str">
        <f t="shared" si="45"/>
        <v/>
      </c>
      <c r="B591" s="2" t="str">
        <f t="shared" si="46"/>
        <v/>
      </c>
      <c r="C591" s="2" t="str">
        <f t="shared" si="47"/>
        <v/>
      </c>
      <c r="D591" s="2" t="str">
        <f t="shared" si="48"/>
        <v/>
      </c>
      <c r="E591" s="2" t="str">
        <f t="shared" si="49"/>
        <v/>
      </c>
    </row>
    <row r="592" spans="1:5" x14ac:dyDescent="0.35">
      <c r="A592" s="2" t="str">
        <f t="shared" si="45"/>
        <v/>
      </c>
      <c r="B592" s="2" t="str">
        <f t="shared" si="46"/>
        <v/>
      </c>
      <c r="C592" s="2" t="str">
        <f t="shared" si="47"/>
        <v/>
      </c>
      <c r="D592" s="2" t="str">
        <f t="shared" si="48"/>
        <v/>
      </c>
      <c r="E592" s="2" t="str">
        <f t="shared" si="49"/>
        <v/>
      </c>
    </row>
    <row r="593" spans="1:5" x14ac:dyDescent="0.35">
      <c r="A593" s="2" t="str">
        <f t="shared" si="45"/>
        <v/>
      </c>
      <c r="B593" s="2" t="str">
        <f t="shared" si="46"/>
        <v/>
      </c>
      <c r="C593" s="2" t="str">
        <f t="shared" si="47"/>
        <v/>
      </c>
      <c r="D593" s="2" t="str">
        <f t="shared" si="48"/>
        <v/>
      </c>
      <c r="E593" s="2" t="str">
        <f t="shared" si="49"/>
        <v/>
      </c>
    </row>
    <row r="594" spans="1:5" x14ac:dyDescent="0.35">
      <c r="A594" s="2" t="str">
        <f t="shared" si="45"/>
        <v/>
      </c>
      <c r="B594" s="2" t="str">
        <f t="shared" si="46"/>
        <v/>
      </c>
      <c r="C594" s="2" t="str">
        <f t="shared" si="47"/>
        <v/>
      </c>
      <c r="D594" s="2" t="str">
        <f t="shared" si="48"/>
        <v/>
      </c>
      <c r="E594" s="2" t="str">
        <f t="shared" si="49"/>
        <v/>
      </c>
    </row>
    <row r="595" spans="1:5" x14ac:dyDescent="0.35">
      <c r="A595" s="2" t="str">
        <f t="shared" si="45"/>
        <v/>
      </c>
      <c r="B595" s="2" t="str">
        <f t="shared" si="46"/>
        <v/>
      </c>
      <c r="C595" s="2" t="str">
        <f t="shared" si="47"/>
        <v/>
      </c>
      <c r="D595" s="2" t="str">
        <f t="shared" si="48"/>
        <v/>
      </c>
      <c r="E595" s="2" t="str">
        <f t="shared" si="49"/>
        <v/>
      </c>
    </row>
    <row r="596" spans="1:5" x14ac:dyDescent="0.35">
      <c r="A596" s="2" t="str">
        <f t="shared" si="45"/>
        <v/>
      </c>
      <c r="B596" s="2" t="str">
        <f t="shared" si="46"/>
        <v/>
      </c>
      <c r="C596" s="2" t="str">
        <f t="shared" si="47"/>
        <v/>
      </c>
      <c r="D596" s="2" t="str">
        <f t="shared" si="48"/>
        <v/>
      </c>
      <c r="E596" s="2" t="str">
        <f t="shared" si="49"/>
        <v/>
      </c>
    </row>
    <row r="597" spans="1:5" x14ac:dyDescent="0.35">
      <c r="A597" s="2" t="str">
        <f t="shared" si="45"/>
        <v/>
      </c>
      <c r="B597" s="2" t="str">
        <f t="shared" si="46"/>
        <v/>
      </c>
      <c r="C597" s="2" t="str">
        <f t="shared" si="47"/>
        <v/>
      </c>
      <c r="D597" s="2" t="str">
        <f t="shared" si="48"/>
        <v/>
      </c>
      <c r="E597" s="2" t="str">
        <f t="shared" si="49"/>
        <v/>
      </c>
    </row>
    <row r="598" spans="1:5" x14ac:dyDescent="0.35">
      <c r="A598" s="2" t="str">
        <f t="shared" si="45"/>
        <v/>
      </c>
      <c r="B598" s="2" t="str">
        <f t="shared" si="46"/>
        <v/>
      </c>
      <c r="C598" s="2" t="str">
        <f t="shared" si="47"/>
        <v/>
      </c>
      <c r="D598" s="2" t="str">
        <f t="shared" si="48"/>
        <v/>
      </c>
      <c r="E598" s="2" t="str">
        <f t="shared" si="49"/>
        <v/>
      </c>
    </row>
    <row r="599" spans="1:5" x14ac:dyDescent="0.35">
      <c r="A599" s="2" t="str">
        <f t="shared" si="45"/>
        <v/>
      </c>
      <c r="B599" s="2" t="str">
        <f t="shared" si="46"/>
        <v/>
      </c>
      <c r="C599" s="2" t="str">
        <f t="shared" si="47"/>
        <v/>
      </c>
      <c r="D599" s="2" t="str">
        <f t="shared" si="48"/>
        <v/>
      </c>
      <c r="E599" s="2" t="str">
        <f t="shared" si="49"/>
        <v/>
      </c>
    </row>
    <row r="600" spans="1:5" x14ac:dyDescent="0.35">
      <c r="A600" s="2" t="str">
        <f t="shared" si="45"/>
        <v/>
      </c>
      <c r="B600" s="2" t="str">
        <f t="shared" si="46"/>
        <v/>
      </c>
      <c r="C600" s="2" t="str">
        <f t="shared" si="47"/>
        <v/>
      </c>
      <c r="D600" s="2" t="str">
        <f t="shared" si="48"/>
        <v/>
      </c>
      <c r="E600" s="2" t="str">
        <f t="shared" si="49"/>
        <v/>
      </c>
    </row>
    <row r="601" spans="1:5" x14ac:dyDescent="0.35">
      <c r="A601" s="2" t="str">
        <f t="shared" si="45"/>
        <v/>
      </c>
      <c r="B601" s="2" t="str">
        <f t="shared" si="46"/>
        <v/>
      </c>
      <c r="C601" s="2" t="str">
        <f t="shared" si="47"/>
        <v/>
      </c>
      <c r="D601" s="2" t="str">
        <f t="shared" si="48"/>
        <v/>
      </c>
      <c r="E601" s="2" t="str">
        <f t="shared" si="49"/>
        <v/>
      </c>
    </row>
    <row r="602" spans="1:5" x14ac:dyDescent="0.35">
      <c r="A602" s="2" t="str">
        <f t="shared" si="45"/>
        <v/>
      </c>
      <c r="B602" s="2" t="str">
        <f t="shared" si="46"/>
        <v/>
      </c>
      <c r="C602" s="2" t="str">
        <f t="shared" si="47"/>
        <v/>
      </c>
      <c r="D602" s="2" t="str">
        <f t="shared" si="48"/>
        <v/>
      </c>
      <c r="E602" s="2" t="str">
        <f t="shared" si="49"/>
        <v/>
      </c>
    </row>
    <row r="603" spans="1:5" x14ac:dyDescent="0.35">
      <c r="A603" s="2" t="str">
        <f t="shared" si="45"/>
        <v/>
      </c>
      <c r="B603" s="2" t="str">
        <f t="shared" si="46"/>
        <v/>
      </c>
      <c r="C603" s="2" t="str">
        <f t="shared" si="47"/>
        <v/>
      </c>
      <c r="D603" s="2" t="str">
        <f t="shared" si="48"/>
        <v/>
      </c>
      <c r="E603" s="2" t="str">
        <f t="shared" si="49"/>
        <v/>
      </c>
    </row>
    <row r="604" spans="1:5" x14ac:dyDescent="0.35">
      <c r="A604" s="2" t="str">
        <f t="shared" si="45"/>
        <v/>
      </c>
      <c r="B604" s="2" t="str">
        <f t="shared" si="46"/>
        <v/>
      </c>
      <c r="C604" s="2" t="str">
        <f t="shared" si="47"/>
        <v/>
      </c>
      <c r="D604" s="2" t="str">
        <f t="shared" si="48"/>
        <v/>
      </c>
      <c r="E604" s="2" t="str">
        <f t="shared" si="49"/>
        <v/>
      </c>
    </row>
    <row r="605" spans="1:5" x14ac:dyDescent="0.35">
      <c r="A605" s="2" t="str">
        <f t="shared" si="45"/>
        <v/>
      </c>
      <c r="B605" s="2" t="str">
        <f t="shared" si="46"/>
        <v/>
      </c>
      <c r="C605" s="2" t="str">
        <f t="shared" si="47"/>
        <v/>
      </c>
      <c r="D605" s="2" t="str">
        <f t="shared" si="48"/>
        <v/>
      </c>
      <c r="E605" s="2" t="str">
        <f t="shared" si="49"/>
        <v/>
      </c>
    </row>
    <row r="606" spans="1:5" x14ac:dyDescent="0.35">
      <c r="A606" s="2" t="str">
        <f t="shared" si="45"/>
        <v/>
      </c>
      <c r="B606" s="2" t="str">
        <f t="shared" si="46"/>
        <v/>
      </c>
      <c r="C606" s="2" t="str">
        <f t="shared" si="47"/>
        <v/>
      </c>
      <c r="D606" s="2" t="str">
        <f t="shared" si="48"/>
        <v/>
      </c>
      <c r="E606" s="2" t="str">
        <f t="shared" si="49"/>
        <v/>
      </c>
    </row>
    <row r="607" spans="1:5" x14ac:dyDescent="0.35">
      <c r="A607" s="2" t="str">
        <f t="shared" si="45"/>
        <v/>
      </c>
      <c r="B607" s="2" t="str">
        <f t="shared" si="46"/>
        <v/>
      </c>
      <c r="C607" s="2" t="str">
        <f t="shared" si="47"/>
        <v/>
      </c>
      <c r="D607" s="2" t="str">
        <f t="shared" si="48"/>
        <v/>
      </c>
      <c r="E607" s="2" t="str">
        <f t="shared" si="49"/>
        <v/>
      </c>
    </row>
    <row r="608" spans="1:5" x14ac:dyDescent="0.35">
      <c r="A608" s="2" t="str">
        <f t="shared" si="45"/>
        <v/>
      </c>
      <c r="B608" s="2" t="str">
        <f t="shared" si="46"/>
        <v/>
      </c>
      <c r="C608" s="2" t="str">
        <f t="shared" si="47"/>
        <v/>
      </c>
      <c r="D608" s="2" t="str">
        <f t="shared" si="48"/>
        <v/>
      </c>
      <c r="E608" s="2" t="str">
        <f t="shared" si="49"/>
        <v/>
      </c>
    </row>
    <row r="609" spans="1:5" x14ac:dyDescent="0.35">
      <c r="A609" s="2" t="str">
        <f t="shared" si="45"/>
        <v/>
      </c>
      <c r="B609" s="2" t="str">
        <f t="shared" si="46"/>
        <v/>
      </c>
      <c r="C609" s="2" t="str">
        <f t="shared" si="47"/>
        <v/>
      </c>
      <c r="D609" s="2" t="str">
        <f t="shared" si="48"/>
        <v/>
      </c>
      <c r="E609" s="2" t="str">
        <f t="shared" si="49"/>
        <v/>
      </c>
    </row>
    <row r="610" spans="1:5" x14ac:dyDescent="0.35">
      <c r="A610" s="2" t="str">
        <f t="shared" si="45"/>
        <v/>
      </c>
      <c r="B610" s="2" t="str">
        <f t="shared" si="46"/>
        <v/>
      </c>
      <c r="C610" s="2" t="str">
        <f t="shared" si="47"/>
        <v/>
      </c>
      <c r="D610" s="2" t="str">
        <f t="shared" si="48"/>
        <v/>
      </c>
      <c r="E610" s="2" t="str">
        <f t="shared" si="49"/>
        <v/>
      </c>
    </row>
    <row r="611" spans="1:5" x14ac:dyDescent="0.35">
      <c r="A611" s="2" t="str">
        <f t="shared" si="45"/>
        <v/>
      </c>
      <c r="B611" s="2" t="str">
        <f t="shared" si="46"/>
        <v/>
      </c>
      <c r="C611" s="2" t="str">
        <f t="shared" si="47"/>
        <v/>
      </c>
      <c r="D611" s="2" t="str">
        <f t="shared" si="48"/>
        <v/>
      </c>
      <c r="E611" s="2" t="str">
        <f t="shared" si="49"/>
        <v/>
      </c>
    </row>
    <row r="612" spans="1:5" x14ac:dyDescent="0.35">
      <c r="A612" s="2" t="str">
        <f t="shared" si="45"/>
        <v/>
      </c>
      <c r="B612" s="2" t="str">
        <f t="shared" si="46"/>
        <v/>
      </c>
      <c r="C612" s="2" t="str">
        <f t="shared" si="47"/>
        <v/>
      </c>
      <c r="D612" s="2" t="str">
        <f t="shared" si="48"/>
        <v/>
      </c>
      <c r="E612" s="2" t="str">
        <f t="shared" si="49"/>
        <v/>
      </c>
    </row>
  </sheetData>
  <sheetProtection sheet="1" objects="1" scenarios="1" selectLockedCell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3665C-02A2-4E33-B9EF-BE890F67FC1B}">
  <dimension ref="A1:H110"/>
  <sheetViews>
    <sheetView zoomScaleNormal="100" workbookViewId="0">
      <selection activeCell="P21" sqref="A1:XFD1048576"/>
    </sheetView>
  </sheetViews>
  <sheetFormatPr baseColWidth="10" defaultColWidth="8.7265625" defaultRowHeight="14.5" x14ac:dyDescent="0.35"/>
  <cols>
    <col min="1" max="1" width="35" style="2" customWidth="1"/>
    <col min="2" max="3" width="23.90625" style="2" customWidth="1"/>
    <col min="4" max="4" width="20.6328125" style="2" customWidth="1"/>
    <col min="5" max="5" width="22.54296875" style="2" customWidth="1"/>
    <col min="6" max="6" width="24.36328125" style="2" customWidth="1"/>
    <col min="7" max="7" width="19.1796875" style="2" customWidth="1"/>
    <col min="8" max="8" width="24.36328125" style="2" customWidth="1"/>
    <col min="9" max="16384" width="8.7265625" style="2"/>
  </cols>
  <sheetData>
    <row r="1" spans="1:8" ht="16" x14ac:dyDescent="0.4">
      <c r="A1" s="5" t="s">
        <v>13</v>
      </c>
      <c r="B1" s="6"/>
    </row>
    <row r="2" spans="1:8" ht="16" x14ac:dyDescent="0.4">
      <c r="A2" s="6" t="s">
        <v>14</v>
      </c>
      <c r="B2" s="7">
        <f>'Vergleich Kaufen-Mieten mit ETF'!C9</f>
        <v>40000</v>
      </c>
    </row>
    <row r="3" spans="1:8" ht="16" x14ac:dyDescent="0.4">
      <c r="A3" s="6" t="s">
        <v>15</v>
      </c>
      <c r="B3" s="7">
        <f>'Vergleich Kaufen-Mieten mit ETF'!C18</f>
        <v>390</v>
      </c>
    </row>
    <row r="4" spans="1:8" ht="16" x14ac:dyDescent="0.4">
      <c r="A4" s="6" t="s">
        <v>16</v>
      </c>
      <c r="B4" s="6">
        <f>'Vergleich Kaufen-Mieten mit ETF'!C13</f>
        <v>25</v>
      </c>
    </row>
    <row r="5" spans="1:8" ht="16" x14ac:dyDescent="0.4">
      <c r="A5" s="6" t="s">
        <v>17</v>
      </c>
      <c r="B5" s="8">
        <f>'Vergleich Kaufen-Mieten mit ETF'!C21*100</f>
        <v>8</v>
      </c>
    </row>
    <row r="6" spans="1:8" ht="16" x14ac:dyDescent="0.4">
      <c r="A6" s="6" t="s">
        <v>18</v>
      </c>
      <c r="B6" s="7">
        <f>'Vergleich Kaufen-Mieten mit ETF'!C22</f>
        <v>2000</v>
      </c>
    </row>
    <row r="7" spans="1:8" ht="16" x14ac:dyDescent="0.4">
      <c r="A7" s="6" t="s">
        <v>19</v>
      </c>
      <c r="B7" s="6">
        <f>'Vergleich Kaufen-Mieten mit ETF'!C23*100</f>
        <v>26.375</v>
      </c>
    </row>
    <row r="8" spans="1:8" ht="16" x14ac:dyDescent="0.4">
      <c r="A8" s="5" t="s">
        <v>12</v>
      </c>
      <c r="B8" s="9">
        <f>MAX(H:H)</f>
        <v>449684.64463647729</v>
      </c>
    </row>
    <row r="9" spans="1:8" x14ac:dyDescent="0.35">
      <c r="B9" s="3"/>
    </row>
    <row r="10" spans="1:8" x14ac:dyDescent="0.35">
      <c r="A10" s="2" t="s">
        <v>20</v>
      </c>
      <c r="B10" s="2" t="s">
        <v>26</v>
      </c>
      <c r="C10" s="2" t="s">
        <v>27</v>
      </c>
      <c r="D10" s="2" t="s">
        <v>28</v>
      </c>
      <c r="E10" s="2" t="s">
        <v>21</v>
      </c>
      <c r="F10" s="2" t="s">
        <v>22</v>
      </c>
      <c r="G10" s="2" t="s">
        <v>23</v>
      </c>
      <c r="H10" s="2" t="s">
        <v>29</v>
      </c>
    </row>
    <row r="11" spans="1:8" x14ac:dyDescent="0.35">
      <c r="A11" s="2">
        <f>IF(1&lt;=B4,1,"")</f>
        <v>1</v>
      </c>
      <c r="B11" s="2">
        <f>IF(A11&lt;&gt;"",B3*12,"")</f>
        <v>4680</v>
      </c>
      <c r="C11" s="2">
        <f>IF(A11&lt;&gt;"",B2+B3*12,"")</f>
        <v>44680</v>
      </c>
      <c r="D11" s="2">
        <f>IF(A11&lt;&gt;"",C11*B5/100,"")</f>
        <v>3574.4</v>
      </c>
      <c r="E11" s="2">
        <f>IF(A11&lt;&gt;"",B6,"")</f>
        <v>2000</v>
      </c>
      <c r="F11" s="2">
        <f t="shared" ref="F11:F74" si="0">IF(A11&lt;&gt;"",MAX(0,D11-E11),"")</f>
        <v>1574.4</v>
      </c>
      <c r="G11" s="2">
        <f>IF(A11&lt;&gt;"",F11*B7/100,"")</f>
        <v>415.24800000000005</v>
      </c>
      <c r="H11" s="2">
        <f>IF(A11&lt;&gt;"",C11+D11-G11,"")</f>
        <v>47839.152000000002</v>
      </c>
    </row>
    <row r="12" spans="1:8" x14ac:dyDescent="0.35">
      <c r="A12" s="2">
        <f>IF(2&lt;=B4,2,"")</f>
        <v>2</v>
      </c>
      <c r="B12" s="2">
        <f>IF(A12&lt;&gt;"",B3*12,"")</f>
        <v>4680</v>
      </c>
      <c r="C12" s="2">
        <f>IF(A12&lt;&gt;"",H11+B3*12,"")</f>
        <v>52519.152000000002</v>
      </c>
      <c r="D12" s="2">
        <f>IF(A12&lt;&gt;"",H11*B5/100,"")</f>
        <v>3827.1321600000001</v>
      </c>
      <c r="E12" s="2">
        <f>IF(A12&lt;&gt;"",B6,"")</f>
        <v>2000</v>
      </c>
      <c r="F12" s="2">
        <f t="shared" si="0"/>
        <v>1827.1321600000001</v>
      </c>
      <c r="G12" s="2">
        <f>IF(A12&lt;&gt;"",F12*B7/100,"")</f>
        <v>481.90610720000006</v>
      </c>
      <c r="H12" s="2">
        <f>IF(A12&lt;&gt;"",H11+B3*12+D12-G12,"")</f>
        <v>55864.378052800006</v>
      </c>
    </row>
    <row r="13" spans="1:8" x14ac:dyDescent="0.35">
      <c r="A13" s="2">
        <f>IF(3&lt;=B4,3,"")</f>
        <v>3</v>
      </c>
      <c r="B13" s="2">
        <f>IF(A13&lt;&gt;"",B3*12,"")</f>
        <v>4680</v>
      </c>
      <c r="C13" s="2">
        <f>IF(A13&lt;&gt;"",H12+B3*12,"")</f>
        <v>60544.378052800006</v>
      </c>
      <c r="D13" s="2">
        <f>IF(A13&lt;&gt;"",H12*B5/100,"")</f>
        <v>4469.1502442240007</v>
      </c>
      <c r="E13" s="2">
        <f>IF(A13&lt;&gt;"",B6,"")</f>
        <v>2000</v>
      </c>
      <c r="F13" s="2">
        <f t="shared" si="0"/>
        <v>2469.1502442240007</v>
      </c>
      <c r="G13" s="2">
        <f>IF(A13&lt;&gt;"",F13*B7/100,"")</f>
        <v>651.23837691408016</v>
      </c>
      <c r="H13" s="2">
        <f>IF(A13&lt;&gt;"",H12+B3*12+D13-G13,"")</f>
        <v>64362.289920109928</v>
      </c>
    </row>
    <row r="14" spans="1:8" x14ac:dyDescent="0.35">
      <c r="A14" s="2">
        <f>IF(4&lt;=B4,4,"")</f>
        <v>4</v>
      </c>
      <c r="B14" s="2">
        <f>IF(A14&lt;&gt;"",B3*12,"")</f>
        <v>4680</v>
      </c>
      <c r="C14" s="2">
        <f>IF(A14&lt;&gt;"",H13+B3*12,"")</f>
        <v>69042.289920109935</v>
      </c>
      <c r="D14" s="2">
        <f>IF(A14&lt;&gt;"",H13*B5/100,"")</f>
        <v>5148.983193608794</v>
      </c>
      <c r="E14" s="2">
        <f>IF(A14&lt;&gt;"",B6,"")</f>
        <v>2000</v>
      </c>
      <c r="F14" s="2">
        <f t="shared" si="0"/>
        <v>3148.983193608794</v>
      </c>
      <c r="G14" s="2">
        <f>IF(A14&lt;&gt;"",F14*B7/100,"")</f>
        <v>830.5443173143193</v>
      </c>
      <c r="H14" s="2">
        <f>IF(A14&lt;&gt;"",H13+B3*12+D14-G14,"")</f>
        <v>73360.728796404408</v>
      </c>
    </row>
    <row r="15" spans="1:8" x14ac:dyDescent="0.35">
      <c r="A15" s="2">
        <f>IF(5&lt;=B4,5,"")</f>
        <v>5</v>
      </c>
      <c r="B15" s="2">
        <f>IF(A15&lt;&gt;"",B3*12,"")</f>
        <v>4680</v>
      </c>
      <c r="C15" s="2">
        <f>IF(A15&lt;&gt;"",H14+B3*12,"")</f>
        <v>78040.728796404408</v>
      </c>
      <c r="D15" s="2">
        <f>IF(A15&lt;&gt;"",H14*B5/100,"")</f>
        <v>5868.8583037123526</v>
      </c>
      <c r="E15" s="2">
        <f>IF(A15&lt;&gt;"",B6,"")</f>
        <v>2000</v>
      </c>
      <c r="F15" s="2">
        <f t="shared" si="0"/>
        <v>3868.8583037123526</v>
      </c>
      <c r="G15" s="2">
        <f>IF(A15&lt;&gt;"",F15*B7/100,"")</f>
        <v>1020.411377604133</v>
      </c>
      <c r="H15" s="2">
        <f>IF(A15&lt;&gt;"",H14+B3*12+D15-G15,"")</f>
        <v>82889.17572251262</v>
      </c>
    </row>
    <row r="16" spans="1:8" x14ac:dyDescent="0.35">
      <c r="A16" s="2">
        <f>IF(6&lt;=B4,6,"")</f>
        <v>6</v>
      </c>
      <c r="B16" s="2">
        <f>IF(A16&lt;&gt;"",B3*12,"")</f>
        <v>4680</v>
      </c>
      <c r="C16" s="2">
        <f>IF(A16&lt;&gt;"",H15+B3*12,"")</f>
        <v>87569.17572251262</v>
      </c>
      <c r="D16" s="2">
        <f>IF(A16&lt;&gt;"",H15*B5/100,"")</f>
        <v>6631.1340578010095</v>
      </c>
      <c r="E16" s="2">
        <f>IF(A16&lt;&gt;"",B6,"")</f>
        <v>2000</v>
      </c>
      <c r="F16" s="2">
        <f t="shared" si="0"/>
        <v>4631.1340578010095</v>
      </c>
      <c r="G16" s="2">
        <f>IF(A16&lt;&gt;"",F16*B7/100,"")</f>
        <v>1221.4616077450162</v>
      </c>
      <c r="H16" s="2">
        <f>IF(A16&lt;&gt;"",H15+B3*12+D16-G16,"")</f>
        <v>92978.848172568614</v>
      </c>
    </row>
    <row r="17" spans="1:8" x14ac:dyDescent="0.35">
      <c r="A17" s="2">
        <f>IF(7&lt;=B4,7,"")</f>
        <v>7</v>
      </c>
      <c r="B17" s="2">
        <f>IF(A17&lt;&gt;"",B3*12,"")</f>
        <v>4680</v>
      </c>
      <c r="C17" s="2">
        <f>IF(A17&lt;&gt;"",H16+B3*12,"")</f>
        <v>97658.848172568614</v>
      </c>
      <c r="D17" s="2">
        <f>IF(A17&lt;&gt;"",H16*B5/100,"")</f>
        <v>7438.3078538054888</v>
      </c>
      <c r="E17" s="2">
        <f>IF(A17&lt;&gt;"",B6,"")</f>
        <v>2000</v>
      </c>
      <c r="F17" s="2">
        <f t="shared" si="0"/>
        <v>5438.3078538054888</v>
      </c>
      <c r="G17" s="2">
        <f>IF(A17&lt;&gt;"",F17*B7/100,"")</f>
        <v>1434.3536964411976</v>
      </c>
      <c r="H17" s="2">
        <f>IF(A17&lt;&gt;"",H16+B3*12+D17-G17,"")</f>
        <v>103662.80232993291</v>
      </c>
    </row>
    <row r="18" spans="1:8" x14ac:dyDescent="0.35">
      <c r="A18" s="2">
        <f>IF(8&lt;=B4,8,"")</f>
        <v>8</v>
      </c>
      <c r="B18" s="2">
        <f>IF(A18&lt;&gt;"",B3*12,"")</f>
        <v>4680</v>
      </c>
      <c r="C18" s="2">
        <f>IF(A18&lt;&gt;"",H17+B3*12,"")</f>
        <v>108342.80232993291</v>
      </c>
      <c r="D18" s="2">
        <f>IF(A18&lt;&gt;"",H17*B5/100,"")</f>
        <v>8293.0241863946321</v>
      </c>
      <c r="E18" s="2">
        <f>IF(A18&lt;&gt;"",B6,"")</f>
        <v>2000</v>
      </c>
      <c r="F18" s="2">
        <f t="shared" si="0"/>
        <v>6293.0241863946321</v>
      </c>
      <c r="G18" s="2">
        <f>IF(A18&lt;&gt;"",F18*B7/100,"")</f>
        <v>1659.7851291615841</v>
      </c>
      <c r="H18" s="2">
        <f>IF(A18&lt;&gt;"",H17+B3*12+D18-G18,"")</f>
        <v>114976.04138716595</v>
      </c>
    </row>
    <row r="19" spans="1:8" x14ac:dyDescent="0.35">
      <c r="A19" s="2">
        <f>IF(9&lt;=B4,9,"")</f>
        <v>9</v>
      </c>
      <c r="B19" s="2">
        <f>IF(A19&lt;&gt;"",B3*12,"")</f>
        <v>4680</v>
      </c>
      <c r="C19" s="2">
        <f>IF(A19&lt;&gt;"",H18+B3*12,"")</f>
        <v>119656.04138716595</v>
      </c>
      <c r="D19" s="2">
        <f>IF(A19&lt;&gt;"",H18*B5/100,"")</f>
        <v>9198.0833109732757</v>
      </c>
      <c r="E19" s="2">
        <f>IF(A19&lt;&gt;"",B6,"")</f>
        <v>2000</v>
      </c>
      <c r="F19" s="2">
        <f t="shared" si="0"/>
        <v>7198.0833109732757</v>
      </c>
      <c r="G19" s="2">
        <f>IF(A19&lt;&gt;"",F19*B7/100,"")</f>
        <v>1898.4944732692013</v>
      </c>
      <c r="H19" s="2">
        <f>IF(A19&lt;&gt;"",H18+B3*12+D19-G19,"")</f>
        <v>126955.63022487004</v>
      </c>
    </row>
    <row r="20" spans="1:8" x14ac:dyDescent="0.35">
      <c r="A20" s="2">
        <f>IF(10&lt;=B4,10,"")</f>
        <v>10</v>
      </c>
      <c r="B20" s="2">
        <f>IF(A20&lt;&gt;"",B3*12,"")</f>
        <v>4680</v>
      </c>
      <c r="C20" s="2">
        <f>IF(A20&lt;&gt;"",H19+B3*12,"")</f>
        <v>131635.63022487005</v>
      </c>
      <c r="D20" s="2">
        <f>IF(A20&lt;&gt;"",H19*B5/100,"")</f>
        <v>10156.450417989603</v>
      </c>
      <c r="E20" s="2">
        <f>IF(A20&lt;&gt;"",B6,"")</f>
        <v>2000</v>
      </c>
      <c r="F20" s="2">
        <f t="shared" si="0"/>
        <v>8156.450417989603</v>
      </c>
      <c r="G20" s="2">
        <f>IF(A20&lt;&gt;"",F20*B7/100,"")</f>
        <v>2151.263797744758</v>
      </c>
      <c r="H20" s="2">
        <f>IF(A20&lt;&gt;"",H19+B3*12+D20-G20,"")</f>
        <v>139640.8168451149</v>
      </c>
    </row>
    <row r="21" spans="1:8" x14ac:dyDescent="0.35">
      <c r="A21" s="2">
        <f>IF(11&lt;=B4,11,"")</f>
        <v>11</v>
      </c>
      <c r="B21" s="2">
        <f>IF(A21&lt;&gt;"",B3*12,"")</f>
        <v>4680</v>
      </c>
      <c r="C21" s="2">
        <f>IF(A21&lt;&gt;"",H20+B3*12,"")</f>
        <v>144320.8168451149</v>
      </c>
      <c r="D21" s="2">
        <f>IF(A21&lt;&gt;"",H20*B5/100,"")</f>
        <v>11171.265347609191</v>
      </c>
      <c r="E21" s="2">
        <f>IF(A21&lt;&gt;"",B6,"")</f>
        <v>2000</v>
      </c>
      <c r="F21" s="2">
        <f t="shared" si="0"/>
        <v>9171.2653476091909</v>
      </c>
      <c r="G21" s="2">
        <f>IF(A21&lt;&gt;"",F21*B7/100,"")</f>
        <v>2418.9212354319238</v>
      </c>
      <c r="H21" s="2">
        <f>IF(A21&lt;&gt;"",H20+B3*12+D21-G21,"")</f>
        <v>153073.16095729216</v>
      </c>
    </row>
    <row r="22" spans="1:8" x14ac:dyDescent="0.35">
      <c r="A22" s="2">
        <f>IF(12&lt;=B4,12,"")</f>
        <v>12</v>
      </c>
      <c r="B22" s="2">
        <f>IF(A22&lt;&gt;"",B3*12,"")</f>
        <v>4680</v>
      </c>
      <c r="C22" s="2">
        <f>IF(A22&lt;&gt;"",H21+B3*12,"")</f>
        <v>157753.16095729216</v>
      </c>
      <c r="D22" s="2">
        <f>IF(A22&lt;&gt;"",H21*B5/100,"")</f>
        <v>12245.852876583373</v>
      </c>
      <c r="E22" s="2">
        <f>IF(A22&lt;&gt;"",B6,"")</f>
        <v>2000</v>
      </c>
      <c r="F22" s="2">
        <f t="shared" si="0"/>
        <v>10245.852876583373</v>
      </c>
      <c r="G22" s="2">
        <f>IF(A22&lt;&gt;"",F22*B7/100,"")</f>
        <v>2702.3436961988646</v>
      </c>
      <c r="H22" s="2">
        <f>IF(A22&lt;&gt;"",H21+B3*12+D22-G22,"")</f>
        <v>167296.67013767667</v>
      </c>
    </row>
    <row r="23" spans="1:8" x14ac:dyDescent="0.35">
      <c r="A23" s="2">
        <f>IF(13&lt;=B4,13,"")</f>
        <v>13</v>
      </c>
      <c r="B23" s="2">
        <f>IF(A23&lt;&gt;"",B3*12,"")</f>
        <v>4680</v>
      </c>
      <c r="C23" s="2">
        <f>IF(A23&lt;&gt;"",H22+B3*12,"")</f>
        <v>171976.67013767667</v>
      </c>
      <c r="D23" s="2">
        <f>IF(A23&lt;&gt;"",H22*B5/100,"")</f>
        <v>13383.733611014133</v>
      </c>
      <c r="E23" s="2">
        <f>IF(A23&lt;&gt;"",B6,"")</f>
        <v>2000</v>
      </c>
      <c r="F23" s="2">
        <f t="shared" si="0"/>
        <v>11383.733611014133</v>
      </c>
      <c r="G23" s="2">
        <f>IF(A23&lt;&gt;"",F23*B7/100,"")</f>
        <v>3002.4597399049776</v>
      </c>
      <c r="H23" s="2">
        <f>IF(A23&lt;&gt;"",H22+B3*12+D23-G23,"")</f>
        <v>182357.94400878582</v>
      </c>
    </row>
    <row r="24" spans="1:8" x14ac:dyDescent="0.35">
      <c r="A24" s="2">
        <f>IF(14&lt;=B4,14,"")</f>
        <v>14</v>
      </c>
      <c r="B24" s="2">
        <f>IF(A24&lt;&gt;"",B3*12,"")</f>
        <v>4680</v>
      </c>
      <c r="C24" s="2">
        <f>IF(A24&lt;&gt;"",H23+B3*12,"")</f>
        <v>187037.94400878582</v>
      </c>
      <c r="D24" s="2">
        <f>IF(A24&lt;&gt;"",H23*B5/100,"")</f>
        <v>14588.635520702866</v>
      </c>
      <c r="E24" s="2">
        <f>IF(A24&lt;&gt;"",B6,"")</f>
        <v>2000</v>
      </c>
      <c r="F24" s="2">
        <f t="shared" si="0"/>
        <v>12588.635520702866</v>
      </c>
      <c r="G24" s="2">
        <f>IF(A24&lt;&gt;"",F24*B7/100,"")</f>
        <v>3320.2526185853808</v>
      </c>
      <c r="H24" s="2">
        <f>IF(A24&lt;&gt;"",H23+B3*12+D24-G24,"")</f>
        <v>198306.3269109033</v>
      </c>
    </row>
    <row r="25" spans="1:8" x14ac:dyDescent="0.35">
      <c r="A25" s="2">
        <f>IF(15&lt;=B4,15,"")</f>
        <v>15</v>
      </c>
      <c r="B25" s="2">
        <f>IF(A25&lt;&gt;"",B3*12,"")</f>
        <v>4680</v>
      </c>
      <c r="C25" s="2">
        <f>IF(A25&lt;&gt;"",H24+B3*12,"")</f>
        <v>202986.3269109033</v>
      </c>
      <c r="D25" s="2">
        <f>IF(A25&lt;&gt;"",H24*B5/100,"")</f>
        <v>15864.506152872264</v>
      </c>
      <c r="E25" s="2">
        <f>IF(A25&lt;&gt;"",B6,"")</f>
        <v>2000</v>
      </c>
      <c r="F25" s="2">
        <f t="shared" si="0"/>
        <v>13864.506152872264</v>
      </c>
      <c r="G25" s="2">
        <f>IF(A25&lt;&gt;"",F25*B7/100,"")</f>
        <v>3656.7634978200595</v>
      </c>
      <c r="H25" s="2">
        <f>IF(A25&lt;&gt;"",H24+B3*12+D25-G25,"")</f>
        <v>215194.06956595549</v>
      </c>
    </row>
    <row r="26" spans="1:8" x14ac:dyDescent="0.35">
      <c r="A26" s="2">
        <f>IF(16&lt;=B4,16,"")</f>
        <v>16</v>
      </c>
      <c r="B26" s="2">
        <f>IF(A26&lt;&gt;"",B3*12,"")</f>
        <v>4680</v>
      </c>
      <c r="C26" s="2">
        <f>IF(A26&lt;&gt;"",H25+B3*12,"")</f>
        <v>219874.06956595549</v>
      </c>
      <c r="D26" s="2">
        <f>IF(A26&lt;&gt;"",H25*B5/100,"")</f>
        <v>17215.525565276439</v>
      </c>
      <c r="E26" s="2">
        <f>IF(A26&lt;&gt;"",B6,"")</f>
        <v>2000</v>
      </c>
      <c r="F26" s="2">
        <f t="shared" si="0"/>
        <v>15215.525565276439</v>
      </c>
      <c r="G26" s="2">
        <f>IF(A26&lt;&gt;"",F26*B7/100,"")</f>
        <v>4013.0948678416607</v>
      </c>
      <c r="H26" s="2">
        <f>IF(A26&lt;&gt;"",H25+B3*12+D26-G26,"")</f>
        <v>233076.50026339028</v>
      </c>
    </row>
    <row r="27" spans="1:8" x14ac:dyDescent="0.35">
      <c r="A27" s="2">
        <f>IF(17&lt;=B4,17,"")</f>
        <v>17</v>
      </c>
      <c r="B27" s="2">
        <f>IF(A27&lt;&gt;"",B3*12,"")</f>
        <v>4680</v>
      </c>
      <c r="C27" s="2">
        <f>IF(A27&lt;&gt;"",H26+B3*12,"")</f>
        <v>237756.50026339028</v>
      </c>
      <c r="D27" s="2">
        <f>IF(A27&lt;&gt;"",H26*B5/100,"")</f>
        <v>18646.120021071223</v>
      </c>
      <c r="E27" s="2">
        <f>IF(A27&lt;&gt;"",B6,"")</f>
        <v>2000</v>
      </c>
      <c r="F27" s="2">
        <f t="shared" si="0"/>
        <v>16646.120021071223</v>
      </c>
      <c r="G27" s="2">
        <f>IF(A27&lt;&gt;"",F27*B7/100,"")</f>
        <v>4390.4141555575352</v>
      </c>
      <c r="H27" s="2">
        <f>IF(A27&lt;&gt;"",H26+B3*12+D27-G27,"")</f>
        <v>252012.20612890396</v>
      </c>
    </row>
    <row r="28" spans="1:8" x14ac:dyDescent="0.35">
      <c r="A28" s="2">
        <f>IF(18&lt;=B4,18,"")</f>
        <v>18</v>
      </c>
      <c r="B28" s="2">
        <f>IF(A28&lt;&gt;"",B3*12,"")</f>
        <v>4680</v>
      </c>
      <c r="C28" s="2">
        <f>IF(A28&lt;&gt;"",H27+B3*12,"")</f>
        <v>256692.20612890396</v>
      </c>
      <c r="D28" s="2">
        <f>IF(A28&lt;&gt;"",H27*B5/100,"")</f>
        <v>20160.976490312318</v>
      </c>
      <c r="E28" s="2">
        <f>IF(A28&lt;&gt;"",B6,"")</f>
        <v>2000</v>
      </c>
      <c r="F28" s="2">
        <f t="shared" si="0"/>
        <v>18160.976490312318</v>
      </c>
      <c r="G28" s="2">
        <f>IF(A28&lt;&gt;"",F28*B7/100,"")</f>
        <v>4789.9575493198736</v>
      </c>
      <c r="H28" s="2">
        <f>IF(A28&lt;&gt;"",H27+B3*12+D28-G28,"")</f>
        <v>272063.22506989638</v>
      </c>
    </row>
    <row r="29" spans="1:8" x14ac:dyDescent="0.35">
      <c r="A29" s="2">
        <f>IF(19&lt;=B4,19,"")</f>
        <v>19</v>
      </c>
      <c r="B29" s="2">
        <f>IF(A29&lt;&gt;"",B3*12,"")</f>
        <v>4680</v>
      </c>
      <c r="C29" s="2">
        <f>IF(A29&lt;&gt;"",H28+B3*12,"")</f>
        <v>276743.22506989638</v>
      </c>
      <c r="D29" s="2">
        <f>IF(A29&lt;&gt;"",H28*B5/100,"")</f>
        <v>21765.058005591709</v>
      </c>
      <c r="E29" s="2">
        <f>IF(A29&lt;&gt;"",B6,"")</f>
        <v>2000</v>
      </c>
      <c r="F29" s="2">
        <f t="shared" si="0"/>
        <v>19765.058005591709</v>
      </c>
      <c r="G29" s="2">
        <f>IF(A29&lt;&gt;"",F29*B7/100,"")</f>
        <v>5213.0340489748132</v>
      </c>
      <c r="H29" s="2">
        <f>IF(A29&lt;&gt;"",H28+B3*12+D29-G29,"")</f>
        <v>293295.24902651325</v>
      </c>
    </row>
    <row r="30" spans="1:8" x14ac:dyDescent="0.35">
      <c r="A30" s="2">
        <f>IF(20&lt;=B4,20,"")</f>
        <v>20</v>
      </c>
      <c r="B30" s="2">
        <f>IF(A30&lt;&gt;"",B3*12,"")</f>
        <v>4680</v>
      </c>
      <c r="C30" s="2">
        <f>IF(A30&lt;&gt;"",H29+B3*12,"")</f>
        <v>297975.24902651325</v>
      </c>
      <c r="D30" s="2">
        <f>IF(A30&lt;&gt;"",H29*B5/100,"")</f>
        <v>23463.619922121059</v>
      </c>
      <c r="E30" s="2">
        <f>IF(A30&lt;&gt;"",B6,"")</f>
        <v>2000</v>
      </c>
      <c r="F30" s="2">
        <f t="shared" si="0"/>
        <v>21463.619922121059</v>
      </c>
      <c r="G30" s="2">
        <f>IF(A30&lt;&gt;"",F30*B7/100,"")</f>
        <v>5661.0297544594296</v>
      </c>
      <c r="H30" s="2">
        <f>IF(A30&lt;&gt;"",H29+B3*12+D30-G30,"")</f>
        <v>315777.83919417486</v>
      </c>
    </row>
    <row r="31" spans="1:8" x14ac:dyDescent="0.35">
      <c r="A31" s="2">
        <f>IF(21&lt;=B4,21,"")</f>
        <v>21</v>
      </c>
      <c r="B31" s="2">
        <f>IF(A31&lt;&gt;"",B3*12,"")</f>
        <v>4680</v>
      </c>
      <c r="C31" s="2">
        <f>IF(A31&lt;&gt;"",H30+B3*12,"")</f>
        <v>320457.83919417486</v>
      </c>
      <c r="D31" s="2">
        <f>IF(A31&lt;&gt;"",H30*B5/100,"")</f>
        <v>25262.227135533987</v>
      </c>
      <c r="E31" s="2">
        <f>IF(A31&lt;&gt;"",B6,"")</f>
        <v>2000</v>
      </c>
      <c r="F31" s="2">
        <f t="shared" si="0"/>
        <v>23262.227135533987</v>
      </c>
      <c r="G31" s="2">
        <f>IF(A31&lt;&gt;"",F31*B7/100,"")</f>
        <v>6135.4124069970894</v>
      </c>
      <c r="H31" s="2">
        <f>IF(A31&lt;&gt;"",H30+B3*12+D31-G31,"")</f>
        <v>339584.65392271173</v>
      </c>
    </row>
    <row r="32" spans="1:8" x14ac:dyDescent="0.35">
      <c r="A32" s="2">
        <f>IF(22&lt;=B4,22,"")</f>
        <v>22</v>
      </c>
      <c r="B32" s="2">
        <f>IF(A32&lt;&gt;"",B3*12,"")</f>
        <v>4680</v>
      </c>
      <c r="C32" s="2">
        <f>IF(A32&lt;&gt;"",H31+B3*12,"")</f>
        <v>344264.65392271173</v>
      </c>
      <c r="D32" s="2">
        <f>IF(A32&lt;&gt;"",H31*B5/100,"")</f>
        <v>27166.772313816939</v>
      </c>
      <c r="E32" s="2">
        <f>IF(A32&lt;&gt;"",B6,"")</f>
        <v>2000</v>
      </c>
      <c r="F32" s="2">
        <f t="shared" si="0"/>
        <v>25166.772313816939</v>
      </c>
      <c r="G32" s="2">
        <f>IF(A32&lt;&gt;"",F32*B7/100,"")</f>
        <v>6637.7361977692181</v>
      </c>
      <c r="H32" s="2">
        <f>IF(A32&lt;&gt;"",H31+B3*12+D32-G32,"")</f>
        <v>364793.69003875944</v>
      </c>
    </row>
    <row r="33" spans="1:8" x14ac:dyDescent="0.35">
      <c r="A33" s="2">
        <f>IF(23&lt;=B4,23,"")</f>
        <v>23</v>
      </c>
      <c r="B33" s="2">
        <f>IF(A33&lt;&gt;"",B3*12,"")</f>
        <v>4680</v>
      </c>
      <c r="C33" s="2">
        <f>IF(A33&lt;&gt;"",H32+B3*12,"")</f>
        <v>369473.69003875944</v>
      </c>
      <c r="D33" s="2">
        <f>IF(A33&lt;&gt;"",H32*B5/100,"")</f>
        <v>29183.495203100756</v>
      </c>
      <c r="E33" s="2">
        <f>IF(A33&lt;&gt;"",B6,"")</f>
        <v>2000</v>
      </c>
      <c r="F33" s="2">
        <f t="shared" si="0"/>
        <v>27183.495203100756</v>
      </c>
      <c r="G33" s="2">
        <f>IF(A33&lt;&gt;"",F33*B7/100,"")</f>
        <v>7169.6468598178235</v>
      </c>
      <c r="H33" s="2">
        <f>IF(A33&lt;&gt;"",H32+B3*12+D33-G33,"")</f>
        <v>391487.53838204237</v>
      </c>
    </row>
    <row r="34" spans="1:8" x14ac:dyDescent="0.35">
      <c r="A34" s="2">
        <f>IF(24&lt;=B4,24,"")</f>
        <v>24</v>
      </c>
      <c r="B34" s="2">
        <f>IF(A34&lt;&gt;"",B3*12,"")</f>
        <v>4680</v>
      </c>
      <c r="C34" s="2">
        <f>IF(A34&lt;&gt;"",H33+B3*12,"")</f>
        <v>396167.53838204237</v>
      </c>
      <c r="D34" s="2">
        <f>IF(A34&lt;&gt;"",H33*B5/100,"")</f>
        <v>31319.003070563391</v>
      </c>
      <c r="E34" s="2">
        <f>IF(A34&lt;&gt;"",B6,"")</f>
        <v>2000</v>
      </c>
      <c r="F34" s="2">
        <f t="shared" si="0"/>
        <v>29319.003070563391</v>
      </c>
      <c r="G34" s="2">
        <f>IF(A34&lt;&gt;"",F34*B7/100,"")</f>
        <v>7732.8870598610947</v>
      </c>
      <c r="H34" s="2">
        <f>IF(A34&lt;&gt;"",H33+B3*12+D34-G34,"")</f>
        <v>419753.65439274465</v>
      </c>
    </row>
    <row r="35" spans="1:8" x14ac:dyDescent="0.35">
      <c r="A35" s="2">
        <f>IF(25&lt;=B4,25,"")</f>
        <v>25</v>
      </c>
      <c r="B35" s="2">
        <f>IF(A35&lt;&gt;"",B3*12,"")</f>
        <v>4680</v>
      </c>
      <c r="C35" s="2">
        <f>IF(A35&lt;&gt;"",H34+B3*12,"")</f>
        <v>424433.65439274465</v>
      </c>
      <c r="D35" s="2">
        <f>IF(A35&lt;&gt;"",H34*B5/100,"")</f>
        <v>33580.292351419572</v>
      </c>
      <c r="E35" s="2">
        <f>IF(A35&lt;&gt;"",B6,"")</f>
        <v>2000</v>
      </c>
      <c r="F35" s="2">
        <f t="shared" si="0"/>
        <v>31580.292351419572</v>
      </c>
      <c r="G35" s="2">
        <f>IF(A35&lt;&gt;"",F35*B7/100,"")</f>
        <v>8329.3021076869118</v>
      </c>
      <c r="H35" s="2">
        <f>IF(A35&lt;&gt;"",H34+B3*12+D35-G35,"")</f>
        <v>449684.64463647729</v>
      </c>
    </row>
    <row r="36" spans="1:8" x14ac:dyDescent="0.35">
      <c r="A36" s="2" t="str">
        <f>IF(26&lt;=B4,26,"")</f>
        <v/>
      </c>
      <c r="B36" s="2" t="str">
        <f>IF(A36&lt;&gt;"",B3*12,"")</f>
        <v/>
      </c>
      <c r="C36" s="2" t="str">
        <f>IF(A36&lt;&gt;"",H35+B3*12,"")</f>
        <v/>
      </c>
      <c r="D36" s="2" t="str">
        <f>IF(A36&lt;&gt;"",H35*B5/100,"")</f>
        <v/>
      </c>
      <c r="E36" s="2" t="str">
        <f>IF(A36&lt;&gt;"",B6,"")</f>
        <v/>
      </c>
      <c r="F36" s="2" t="str">
        <f t="shared" si="0"/>
        <v/>
      </c>
      <c r="G36" s="2" t="str">
        <f>IF(A36&lt;&gt;"",F36*B7/100,"")</f>
        <v/>
      </c>
      <c r="H36" s="2" t="str">
        <f>IF(A36&lt;&gt;"",H35+B3*12+D36-G36,"")</f>
        <v/>
      </c>
    </row>
    <row r="37" spans="1:8" x14ac:dyDescent="0.35">
      <c r="A37" s="2" t="str">
        <f>IF(27&lt;=B4,27,"")</f>
        <v/>
      </c>
      <c r="B37" s="2" t="str">
        <f>IF(A37&lt;&gt;"",B3*12,"")</f>
        <v/>
      </c>
      <c r="C37" s="2" t="str">
        <f>IF(A37&lt;&gt;"",H36+B3*12,"")</f>
        <v/>
      </c>
      <c r="D37" s="2" t="str">
        <f>IF(A37&lt;&gt;"",H36*B5/100,"")</f>
        <v/>
      </c>
      <c r="E37" s="2" t="str">
        <f>IF(A37&lt;&gt;"",B6,"")</f>
        <v/>
      </c>
      <c r="F37" s="2" t="str">
        <f t="shared" si="0"/>
        <v/>
      </c>
      <c r="G37" s="2" t="str">
        <f>IF(A37&lt;&gt;"",F37*B7/100,"")</f>
        <v/>
      </c>
      <c r="H37" s="2" t="str">
        <f>IF(A37&lt;&gt;"",H36+B3*12+D37-G37,"")</f>
        <v/>
      </c>
    </row>
    <row r="38" spans="1:8" x14ac:dyDescent="0.35">
      <c r="A38" s="2" t="str">
        <f>IF(28&lt;=B4,28,"")</f>
        <v/>
      </c>
      <c r="B38" s="2" t="str">
        <f>IF(A38&lt;&gt;"",B3*12,"")</f>
        <v/>
      </c>
      <c r="C38" s="2" t="str">
        <f>IF(A38&lt;&gt;"",H37+B3*12,"")</f>
        <v/>
      </c>
      <c r="D38" s="2" t="str">
        <f>IF(A38&lt;&gt;"",H37*B5/100,"")</f>
        <v/>
      </c>
      <c r="E38" s="2" t="str">
        <f>IF(A38&lt;&gt;"",B6,"")</f>
        <v/>
      </c>
      <c r="F38" s="2" t="str">
        <f t="shared" si="0"/>
        <v/>
      </c>
      <c r="G38" s="2" t="str">
        <f>IF(A38&lt;&gt;"",F38*B7/100,"")</f>
        <v/>
      </c>
      <c r="H38" s="2" t="str">
        <f>IF(A38&lt;&gt;"",H37+B3*12+D38-G38,"")</f>
        <v/>
      </c>
    </row>
    <row r="39" spans="1:8" x14ac:dyDescent="0.35">
      <c r="A39" s="2" t="str">
        <f>IF(29&lt;=B4,29,"")</f>
        <v/>
      </c>
      <c r="B39" s="2" t="str">
        <f>IF(A39&lt;&gt;"",B3*12,"")</f>
        <v/>
      </c>
      <c r="C39" s="2" t="str">
        <f>IF(A39&lt;&gt;"",H38+B3*12,"")</f>
        <v/>
      </c>
      <c r="D39" s="2" t="str">
        <f>IF(A39&lt;&gt;"",H38*B5/100,"")</f>
        <v/>
      </c>
      <c r="E39" s="2" t="str">
        <f>IF(A39&lt;&gt;"",B6,"")</f>
        <v/>
      </c>
      <c r="F39" s="2" t="str">
        <f t="shared" si="0"/>
        <v/>
      </c>
      <c r="G39" s="2" t="str">
        <f>IF(A39&lt;&gt;"",F39*B7/100,"")</f>
        <v/>
      </c>
      <c r="H39" s="2" t="str">
        <f>IF(A39&lt;&gt;"",H38+B3*12+D39-G39,"")</f>
        <v/>
      </c>
    </row>
    <row r="40" spans="1:8" x14ac:dyDescent="0.35">
      <c r="A40" s="2" t="str">
        <f>IF(30&lt;=B4,30,"")</f>
        <v/>
      </c>
      <c r="B40" s="2" t="str">
        <f>IF(A40&lt;&gt;"",B3*12,"")</f>
        <v/>
      </c>
      <c r="C40" s="2" t="str">
        <f>IF(A40&lt;&gt;"",H39+B3*12,"")</f>
        <v/>
      </c>
      <c r="D40" s="2" t="str">
        <f>IF(A40&lt;&gt;"",H39*B5/100,"")</f>
        <v/>
      </c>
      <c r="E40" s="2" t="str">
        <f>IF(A40&lt;&gt;"",B6,"")</f>
        <v/>
      </c>
      <c r="F40" s="2" t="str">
        <f t="shared" si="0"/>
        <v/>
      </c>
      <c r="G40" s="2" t="str">
        <f>IF(A40&lt;&gt;"",F40*B7/100,"")</f>
        <v/>
      </c>
      <c r="H40" s="2" t="str">
        <f>IF(A40&lt;&gt;"",H39+B3*12+D40-G40,"")</f>
        <v/>
      </c>
    </row>
    <row r="41" spans="1:8" x14ac:dyDescent="0.35">
      <c r="A41" s="2" t="str">
        <f>IF(31&lt;=B4,31,"")</f>
        <v/>
      </c>
      <c r="B41" s="2" t="str">
        <f>IF(A41&lt;&gt;"",B3*12,"")</f>
        <v/>
      </c>
      <c r="C41" s="2" t="str">
        <f>IF(A41&lt;&gt;"",H40+B3*12,"")</f>
        <v/>
      </c>
      <c r="D41" s="2" t="str">
        <f>IF(A41&lt;&gt;"",H40*B5/100,"")</f>
        <v/>
      </c>
      <c r="E41" s="2" t="str">
        <f>IF(A41&lt;&gt;"",B6,"")</f>
        <v/>
      </c>
      <c r="F41" s="2" t="str">
        <f t="shared" si="0"/>
        <v/>
      </c>
      <c r="G41" s="2" t="str">
        <f>IF(A41&lt;&gt;"",F41*B7/100,"")</f>
        <v/>
      </c>
      <c r="H41" s="2" t="str">
        <f>IF(A41&lt;&gt;"",H40+B3*12+D41-G41,"")</f>
        <v/>
      </c>
    </row>
    <row r="42" spans="1:8" x14ac:dyDescent="0.35">
      <c r="A42" s="2" t="str">
        <f>IF(32&lt;=B4,32,"")</f>
        <v/>
      </c>
      <c r="B42" s="2" t="str">
        <f>IF(A42&lt;&gt;"",B3*12,"")</f>
        <v/>
      </c>
      <c r="C42" s="2" t="str">
        <f>IF(A42&lt;&gt;"",H41+B3*12,"")</f>
        <v/>
      </c>
      <c r="D42" s="2" t="str">
        <f>IF(A42&lt;&gt;"",H41*B5/100,"")</f>
        <v/>
      </c>
      <c r="E42" s="2" t="str">
        <f>IF(A42&lt;&gt;"",B6,"")</f>
        <v/>
      </c>
      <c r="F42" s="2" t="str">
        <f t="shared" si="0"/>
        <v/>
      </c>
      <c r="G42" s="2" t="str">
        <f>IF(A42&lt;&gt;"",F42*B7/100,"")</f>
        <v/>
      </c>
      <c r="H42" s="2" t="str">
        <f>IF(A42&lt;&gt;"",H41+B3*12+D42-G42,"")</f>
        <v/>
      </c>
    </row>
    <row r="43" spans="1:8" x14ac:dyDescent="0.35">
      <c r="A43" s="2" t="str">
        <f>IF(33&lt;=B4,33,"")</f>
        <v/>
      </c>
      <c r="B43" s="2" t="str">
        <f>IF(A43&lt;&gt;"",B3*12,"")</f>
        <v/>
      </c>
      <c r="C43" s="2" t="str">
        <f>IF(A43&lt;&gt;"",H42+B3*12,"")</f>
        <v/>
      </c>
      <c r="D43" s="2" t="str">
        <f>IF(A43&lt;&gt;"",H42*B5/100,"")</f>
        <v/>
      </c>
      <c r="E43" s="2" t="str">
        <f>IF(A43&lt;&gt;"",B6,"")</f>
        <v/>
      </c>
      <c r="F43" s="2" t="str">
        <f t="shared" si="0"/>
        <v/>
      </c>
      <c r="G43" s="2" t="str">
        <f>IF(A43&lt;&gt;"",F43*B7/100,"")</f>
        <v/>
      </c>
      <c r="H43" s="2" t="str">
        <f>IF(A43&lt;&gt;"",H42+B3*12+D43-G43,"")</f>
        <v/>
      </c>
    </row>
    <row r="44" spans="1:8" x14ac:dyDescent="0.35">
      <c r="A44" s="2" t="str">
        <f>IF(34&lt;=B4,34,"")</f>
        <v/>
      </c>
      <c r="B44" s="2" t="str">
        <f>IF(A44&lt;&gt;"",B3*12,"")</f>
        <v/>
      </c>
      <c r="C44" s="2" t="str">
        <f>IF(A44&lt;&gt;"",H43+B3*12,"")</f>
        <v/>
      </c>
      <c r="D44" s="2" t="str">
        <f>IF(A44&lt;&gt;"",H43*B5/100,"")</f>
        <v/>
      </c>
      <c r="E44" s="2" t="str">
        <f>IF(A44&lt;&gt;"",B6,"")</f>
        <v/>
      </c>
      <c r="F44" s="2" t="str">
        <f t="shared" si="0"/>
        <v/>
      </c>
      <c r="G44" s="2" t="str">
        <f>IF(A44&lt;&gt;"",F44*B7/100,"")</f>
        <v/>
      </c>
      <c r="H44" s="2" t="str">
        <f>IF(A44&lt;&gt;"",H43+B3*12+D44-G44,"")</f>
        <v/>
      </c>
    </row>
    <row r="45" spans="1:8" x14ac:dyDescent="0.35">
      <c r="A45" s="2" t="str">
        <f>IF(35&lt;=B4,35,"")</f>
        <v/>
      </c>
      <c r="B45" s="2" t="str">
        <f>IF(A45&lt;&gt;"",B3*12,"")</f>
        <v/>
      </c>
      <c r="C45" s="2" t="str">
        <f>IF(A45&lt;&gt;"",H44+B3*12,"")</f>
        <v/>
      </c>
      <c r="D45" s="2" t="str">
        <f>IF(A45&lt;&gt;"",H44*B5/100,"")</f>
        <v/>
      </c>
      <c r="E45" s="2" t="str">
        <f>IF(A45&lt;&gt;"",B6,"")</f>
        <v/>
      </c>
      <c r="F45" s="2" t="str">
        <f t="shared" si="0"/>
        <v/>
      </c>
      <c r="G45" s="2" t="str">
        <f>IF(A45&lt;&gt;"",F45*B7/100,"")</f>
        <v/>
      </c>
      <c r="H45" s="2" t="str">
        <f>IF(A45&lt;&gt;"",H44+B3*12+D45-G45,"")</f>
        <v/>
      </c>
    </row>
    <row r="46" spans="1:8" x14ac:dyDescent="0.35">
      <c r="A46" s="2" t="str">
        <f>IF(36&lt;=B4,36,"")</f>
        <v/>
      </c>
      <c r="B46" s="2" t="str">
        <f>IF(A46&lt;&gt;"",B3*12,"")</f>
        <v/>
      </c>
      <c r="C46" s="2" t="str">
        <f>IF(A46&lt;&gt;"",H45+B3*12,"")</f>
        <v/>
      </c>
      <c r="D46" s="2" t="str">
        <f>IF(A46&lt;&gt;"",H45*B5/100,"")</f>
        <v/>
      </c>
      <c r="E46" s="2" t="str">
        <f>IF(A46&lt;&gt;"",B6,"")</f>
        <v/>
      </c>
      <c r="F46" s="2" t="str">
        <f t="shared" si="0"/>
        <v/>
      </c>
      <c r="G46" s="2" t="str">
        <f>IF(A46&lt;&gt;"",F46*B7/100,"")</f>
        <v/>
      </c>
      <c r="H46" s="2" t="str">
        <f>IF(A46&lt;&gt;"",H45+B3*12+D46-G46,"")</f>
        <v/>
      </c>
    </row>
    <row r="47" spans="1:8" x14ac:dyDescent="0.35">
      <c r="A47" s="2" t="str">
        <f>IF(37&lt;=B4,37,"")</f>
        <v/>
      </c>
      <c r="B47" s="2" t="str">
        <f>IF(A47&lt;&gt;"",B3*12,"")</f>
        <v/>
      </c>
      <c r="C47" s="2" t="str">
        <f>IF(A47&lt;&gt;"",H46+B3*12,"")</f>
        <v/>
      </c>
      <c r="D47" s="2" t="str">
        <f>IF(A47&lt;&gt;"",H46*B5/100,"")</f>
        <v/>
      </c>
      <c r="E47" s="2" t="str">
        <f>IF(A47&lt;&gt;"",B6,"")</f>
        <v/>
      </c>
      <c r="F47" s="2" t="str">
        <f t="shared" si="0"/>
        <v/>
      </c>
      <c r="G47" s="2" t="str">
        <f>IF(A47&lt;&gt;"",F47*B7/100,"")</f>
        <v/>
      </c>
      <c r="H47" s="2" t="str">
        <f>IF(A47&lt;&gt;"",H46+B3*12+D47-G47,"")</f>
        <v/>
      </c>
    </row>
    <row r="48" spans="1:8" x14ac:dyDescent="0.35">
      <c r="A48" s="2" t="str">
        <f>IF(38&lt;=B4,38,"")</f>
        <v/>
      </c>
      <c r="B48" s="2" t="str">
        <f>IF(A48&lt;&gt;"",B3*12,"")</f>
        <v/>
      </c>
      <c r="C48" s="2" t="str">
        <f>IF(A48&lt;&gt;"",H47+B3*12,"")</f>
        <v/>
      </c>
      <c r="D48" s="2" t="str">
        <f>IF(A48&lt;&gt;"",H47*B5/100,"")</f>
        <v/>
      </c>
      <c r="E48" s="2" t="str">
        <f>IF(A48&lt;&gt;"",B6,"")</f>
        <v/>
      </c>
      <c r="F48" s="2" t="str">
        <f t="shared" si="0"/>
        <v/>
      </c>
      <c r="G48" s="2" t="str">
        <f>IF(A48&lt;&gt;"",F48*B7/100,"")</f>
        <v/>
      </c>
      <c r="H48" s="2" t="str">
        <f>IF(A48&lt;&gt;"",H47+B3*12+D48-G48,"")</f>
        <v/>
      </c>
    </row>
    <row r="49" spans="1:8" x14ac:dyDescent="0.35">
      <c r="A49" s="2" t="str">
        <f>IF(39&lt;=B4,39,"")</f>
        <v/>
      </c>
      <c r="B49" s="2" t="str">
        <f>IF(A49&lt;&gt;"",B3*12,"")</f>
        <v/>
      </c>
      <c r="C49" s="2" t="str">
        <f>IF(A49&lt;&gt;"",H48+B3*12,"")</f>
        <v/>
      </c>
      <c r="D49" s="2" t="str">
        <f>IF(A49&lt;&gt;"",H48*B5/100,"")</f>
        <v/>
      </c>
      <c r="E49" s="2" t="str">
        <f>IF(A49&lt;&gt;"",B6,"")</f>
        <v/>
      </c>
      <c r="F49" s="2" t="str">
        <f t="shared" si="0"/>
        <v/>
      </c>
      <c r="G49" s="2" t="str">
        <f>IF(A49&lt;&gt;"",F49*B7/100,"")</f>
        <v/>
      </c>
      <c r="H49" s="2" t="str">
        <f>IF(A49&lt;&gt;"",H48+B3*12+D49-G49,"")</f>
        <v/>
      </c>
    </row>
    <row r="50" spans="1:8" x14ac:dyDescent="0.35">
      <c r="A50" s="2" t="str">
        <f>IF(40&lt;=B4,40,"")</f>
        <v/>
      </c>
      <c r="B50" s="2" t="str">
        <f>IF(A50&lt;&gt;"",B3*12,"")</f>
        <v/>
      </c>
      <c r="C50" s="2" t="str">
        <f>IF(A50&lt;&gt;"",H49+B3*12,"")</f>
        <v/>
      </c>
      <c r="D50" s="2" t="str">
        <f>IF(A50&lt;&gt;"",H49*B5/100,"")</f>
        <v/>
      </c>
      <c r="E50" s="2" t="str">
        <f>IF(A50&lt;&gt;"",B6,"")</f>
        <v/>
      </c>
      <c r="F50" s="2" t="str">
        <f t="shared" si="0"/>
        <v/>
      </c>
      <c r="G50" s="2" t="str">
        <f>IF(A50&lt;&gt;"",F50*B7/100,"")</f>
        <v/>
      </c>
      <c r="H50" s="2" t="str">
        <f>IF(A50&lt;&gt;"",H49+B3*12+D50-G50,"")</f>
        <v/>
      </c>
    </row>
    <row r="51" spans="1:8" x14ac:dyDescent="0.35">
      <c r="A51" s="2" t="str">
        <f>IF(41&lt;=B4,41,"")</f>
        <v/>
      </c>
      <c r="B51" s="2" t="str">
        <f>IF(A51&lt;&gt;"",B3*12,"")</f>
        <v/>
      </c>
      <c r="C51" s="2" t="str">
        <f>IF(A51&lt;&gt;"",H50+B3*12,"")</f>
        <v/>
      </c>
      <c r="D51" s="2" t="str">
        <f>IF(A51&lt;&gt;"",H50*B5/100,"")</f>
        <v/>
      </c>
      <c r="E51" s="2" t="str">
        <f>IF(A51&lt;&gt;"",B6,"")</f>
        <v/>
      </c>
      <c r="F51" s="2" t="str">
        <f t="shared" si="0"/>
        <v/>
      </c>
      <c r="G51" s="2" t="str">
        <f>IF(A51&lt;&gt;"",F51*B7/100,"")</f>
        <v/>
      </c>
      <c r="H51" s="2" t="str">
        <f>IF(A51&lt;&gt;"",H50+B3*12+D51-G51,"")</f>
        <v/>
      </c>
    </row>
    <row r="52" spans="1:8" x14ac:dyDescent="0.35">
      <c r="A52" s="2" t="str">
        <f>IF(42&lt;=B4,42,"")</f>
        <v/>
      </c>
      <c r="B52" s="2" t="str">
        <f>IF(A52&lt;&gt;"",B3*12,"")</f>
        <v/>
      </c>
      <c r="C52" s="2" t="str">
        <f>IF(A52&lt;&gt;"",H51+B3*12,"")</f>
        <v/>
      </c>
      <c r="D52" s="2" t="str">
        <f>IF(A52&lt;&gt;"",H51*B5/100,"")</f>
        <v/>
      </c>
      <c r="E52" s="2" t="str">
        <f>IF(A52&lt;&gt;"",B6,"")</f>
        <v/>
      </c>
      <c r="F52" s="2" t="str">
        <f t="shared" si="0"/>
        <v/>
      </c>
      <c r="G52" s="2" t="str">
        <f>IF(A52&lt;&gt;"",F52*B7/100,"")</f>
        <v/>
      </c>
      <c r="H52" s="2" t="str">
        <f>IF(A52&lt;&gt;"",H51+B3*12+D52-G52,"")</f>
        <v/>
      </c>
    </row>
    <row r="53" spans="1:8" x14ac:dyDescent="0.35">
      <c r="A53" s="2" t="str">
        <f>IF(43&lt;=B4,43,"")</f>
        <v/>
      </c>
      <c r="B53" s="2" t="str">
        <f>IF(A53&lt;&gt;"",B3*12,"")</f>
        <v/>
      </c>
      <c r="C53" s="2" t="str">
        <f>IF(A53&lt;&gt;"",H52+B3*12,"")</f>
        <v/>
      </c>
      <c r="D53" s="2" t="str">
        <f>IF(A53&lt;&gt;"",H52*B5/100,"")</f>
        <v/>
      </c>
      <c r="E53" s="2" t="str">
        <f>IF(A53&lt;&gt;"",B6,"")</f>
        <v/>
      </c>
      <c r="F53" s="2" t="str">
        <f t="shared" si="0"/>
        <v/>
      </c>
      <c r="G53" s="2" t="str">
        <f>IF(A53&lt;&gt;"",F53*B7/100,"")</f>
        <v/>
      </c>
      <c r="H53" s="2" t="str">
        <f>IF(A53&lt;&gt;"",H52+B3*12+D53-G53,"")</f>
        <v/>
      </c>
    </row>
    <row r="54" spans="1:8" x14ac:dyDescent="0.35">
      <c r="A54" s="2" t="str">
        <f>IF(44&lt;=B4,44,"")</f>
        <v/>
      </c>
      <c r="B54" s="2" t="str">
        <f>IF(A54&lt;&gt;"",B3*12,"")</f>
        <v/>
      </c>
      <c r="C54" s="2" t="str">
        <f>IF(A54&lt;&gt;"",H53+B3*12,"")</f>
        <v/>
      </c>
      <c r="D54" s="2" t="str">
        <f>IF(A54&lt;&gt;"",H53*B5/100,"")</f>
        <v/>
      </c>
      <c r="E54" s="2" t="str">
        <f>IF(A54&lt;&gt;"",B6,"")</f>
        <v/>
      </c>
      <c r="F54" s="2" t="str">
        <f t="shared" si="0"/>
        <v/>
      </c>
      <c r="G54" s="2" t="str">
        <f>IF(A54&lt;&gt;"",F54*B7/100,"")</f>
        <v/>
      </c>
      <c r="H54" s="2" t="str">
        <f>IF(A54&lt;&gt;"",H53+B3*12+D54-G54,"")</f>
        <v/>
      </c>
    </row>
    <row r="55" spans="1:8" x14ac:dyDescent="0.35">
      <c r="A55" s="2" t="str">
        <f>IF(45&lt;=B4,45,"")</f>
        <v/>
      </c>
      <c r="B55" s="2" t="str">
        <f>IF(A55&lt;&gt;"",B3*12,"")</f>
        <v/>
      </c>
      <c r="C55" s="2" t="str">
        <f>IF(A55&lt;&gt;"",H54+B3*12,"")</f>
        <v/>
      </c>
      <c r="D55" s="2" t="str">
        <f>IF(A55&lt;&gt;"",H54*B5/100,"")</f>
        <v/>
      </c>
      <c r="E55" s="2" t="str">
        <f>IF(A55&lt;&gt;"",B6,"")</f>
        <v/>
      </c>
      <c r="F55" s="2" t="str">
        <f t="shared" si="0"/>
        <v/>
      </c>
      <c r="G55" s="2" t="str">
        <f>IF(A55&lt;&gt;"",F55*B7/100,"")</f>
        <v/>
      </c>
      <c r="H55" s="2" t="str">
        <f>IF(A55&lt;&gt;"",H54+B3*12+D55-G55,"")</f>
        <v/>
      </c>
    </row>
    <row r="56" spans="1:8" x14ac:dyDescent="0.35">
      <c r="A56" s="2" t="str">
        <f>IF(46&lt;=B4,46,"")</f>
        <v/>
      </c>
      <c r="B56" s="2" t="str">
        <f>IF(A56&lt;&gt;"",B3*12,"")</f>
        <v/>
      </c>
      <c r="C56" s="2" t="str">
        <f>IF(A56&lt;&gt;"",H55+B3*12,"")</f>
        <v/>
      </c>
      <c r="D56" s="2" t="str">
        <f>IF(A56&lt;&gt;"",H55*B5/100,"")</f>
        <v/>
      </c>
      <c r="E56" s="2" t="str">
        <f>IF(A56&lt;&gt;"",B6,"")</f>
        <v/>
      </c>
      <c r="F56" s="2" t="str">
        <f t="shared" si="0"/>
        <v/>
      </c>
      <c r="G56" s="2" t="str">
        <f>IF(A56&lt;&gt;"",F56*B7/100,"")</f>
        <v/>
      </c>
      <c r="H56" s="2" t="str">
        <f>IF(A56&lt;&gt;"",H55+B3*12+D56-G56,"")</f>
        <v/>
      </c>
    </row>
    <row r="57" spans="1:8" x14ac:dyDescent="0.35">
      <c r="A57" s="2" t="str">
        <f>IF(47&lt;=B4,47,"")</f>
        <v/>
      </c>
      <c r="B57" s="2" t="str">
        <f>IF(A57&lt;&gt;"",B3*12,"")</f>
        <v/>
      </c>
      <c r="C57" s="2" t="str">
        <f>IF(A57&lt;&gt;"",H56+B3*12,"")</f>
        <v/>
      </c>
      <c r="D57" s="2" t="str">
        <f>IF(A57&lt;&gt;"",H56*B5/100,"")</f>
        <v/>
      </c>
      <c r="E57" s="2" t="str">
        <f>IF(A57&lt;&gt;"",B6,"")</f>
        <v/>
      </c>
      <c r="F57" s="2" t="str">
        <f t="shared" si="0"/>
        <v/>
      </c>
      <c r="G57" s="2" t="str">
        <f>IF(A57&lt;&gt;"",F57*B7/100,"")</f>
        <v/>
      </c>
      <c r="H57" s="2" t="str">
        <f>IF(A57&lt;&gt;"",H56+B3*12+D57-G57,"")</f>
        <v/>
      </c>
    </row>
    <row r="58" spans="1:8" x14ac:dyDescent="0.35">
      <c r="A58" s="2" t="str">
        <f>IF(48&lt;=B4,48,"")</f>
        <v/>
      </c>
      <c r="B58" s="2" t="str">
        <f>IF(A58&lt;&gt;"",B3*12,"")</f>
        <v/>
      </c>
      <c r="C58" s="2" t="str">
        <f>IF(A58&lt;&gt;"",H57+B3*12,"")</f>
        <v/>
      </c>
      <c r="D58" s="2" t="str">
        <f>IF(A58&lt;&gt;"",H57*B5/100,"")</f>
        <v/>
      </c>
      <c r="E58" s="2" t="str">
        <f>IF(A58&lt;&gt;"",B6,"")</f>
        <v/>
      </c>
      <c r="F58" s="2" t="str">
        <f t="shared" si="0"/>
        <v/>
      </c>
      <c r="G58" s="2" t="str">
        <f>IF(A58&lt;&gt;"",F58*B7/100,"")</f>
        <v/>
      </c>
      <c r="H58" s="2" t="str">
        <f>IF(A58&lt;&gt;"",H57+B3*12+D58-G58,"")</f>
        <v/>
      </c>
    </row>
    <row r="59" spans="1:8" x14ac:dyDescent="0.35">
      <c r="A59" s="2" t="str">
        <f>IF(49&lt;=B4,49,"")</f>
        <v/>
      </c>
      <c r="B59" s="2" t="str">
        <f>IF(A59&lt;&gt;"",B3*12,"")</f>
        <v/>
      </c>
      <c r="C59" s="2" t="str">
        <f>IF(A59&lt;&gt;"",H58+B3*12,"")</f>
        <v/>
      </c>
      <c r="D59" s="2" t="str">
        <f>IF(A59&lt;&gt;"",H58*B5/100,"")</f>
        <v/>
      </c>
      <c r="E59" s="2" t="str">
        <f>IF(A59&lt;&gt;"",B6,"")</f>
        <v/>
      </c>
      <c r="F59" s="2" t="str">
        <f t="shared" si="0"/>
        <v/>
      </c>
      <c r="G59" s="2" t="str">
        <f>IF(A59&lt;&gt;"",F59*B7/100,"")</f>
        <v/>
      </c>
      <c r="H59" s="2" t="str">
        <f>IF(A59&lt;&gt;"",H58+B3*12+D59-G59,"")</f>
        <v/>
      </c>
    </row>
    <row r="60" spans="1:8" x14ac:dyDescent="0.35">
      <c r="A60" s="2" t="str">
        <f>IF(50&lt;=B4,50,"")</f>
        <v/>
      </c>
      <c r="B60" s="2" t="str">
        <f>IF(A60&lt;&gt;"",B3*12,"")</f>
        <v/>
      </c>
      <c r="C60" s="2" t="str">
        <f>IF(A60&lt;&gt;"",H59+B3*12,"")</f>
        <v/>
      </c>
      <c r="D60" s="2" t="str">
        <f>IF(A60&lt;&gt;"",H59*B5/100,"")</f>
        <v/>
      </c>
      <c r="E60" s="2" t="str">
        <f>IF(A60&lt;&gt;"",B6,"")</f>
        <v/>
      </c>
      <c r="F60" s="2" t="str">
        <f t="shared" si="0"/>
        <v/>
      </c>
      <c r="G60" s="2" t="str">
        <f>IF(A60&lt;&gt;"",F60*B7/100,"")</f>
        <v/>
      </c>
      <c r="H60" s="2" t="str">
        <f>IF(A60&lt;&gt;"",H59+B3*12+D60-G60,"")</f>
        <v/>
      </c>
    </row>
    <row r="61" spans="1:8" x14ac:dyDescent="0.35">
      <c r="A61" s="2" t="str">
        <f>IF(51&lt;=B4,51,"")</f>
        <v/>
      </c>
      <c r="B61" s="2" t="str">
        <f>IF(A61&lt;&gt;"",B3*12,"")</f>
        <v/>
      </c>
      <c r="C61" s="2" t="str">
        <f>IF(A61&lt;&gt;"",H60+B3*12,"")</f>
        <v/>
      </c>
      <c r="D61" s="2" t="str">
        <f>IF(A61&lt;&gt;"",H60*B5/100,"")</f>
        <v/>
      </c>
      <c r="E61" s="2" t="str">
        <f>IF(A61&lt;&gt;"",B6,"")</f>
        <v/>
      </c>
      <c r="F61" s="2" t="str">
        <f t="shared" si="0"/>
        <v/>
      </c>
      <c r="G61" s="2" t="str">
        <f>IF(A61&lt;&gt;"",F61*B7/100,"")</f>
        <v/>
      </c>
      <c r="H61" s="2" t="str">
        <f>IF(A61&lt;&gt;"",H60+B3*12+D61-G61,"")</f>
        <v/>
      </c>
    </row>
    <row r="62" spans="1:8" x14ac:dyDescent="0.35">
      <c r="A62" s="2" t="str">
        <f>IF(52&lt;=B4,52,"")</f>
        <v/>
      </c>
      <c r="B62" s="2" t="str">
        <f>IF(A62&lt;&gt;"",B3*12,"")</f>
        <v/>
      </c>
      <c r="C62" s="2" t="str">
        <f>IF(A62&lt;&gt;"",H61+B3*12,"")</f>
        <v/>
      </c>
      <c r="D62" s="2" t="str">
        <f>IF(A62&lt;&gt;"",H61*B5/100,"")</f>
        <v/>
      </c>
      <c r="E62" s="2" t="str">
        <f>IF(A62&lt;&gt;"",B6,"")</f>
        <v/>
      </c>
      <c r="F62" s="2" t="str">
        <f t="shared" si="0"/>
        <v/>
      </c>
      <c r="G62" s="2" t="str">
        <f>IF(A62&lt;&gt;"",F62*B7/100,"")</f>
        <v/>
      </c>
      <c r="H62" s="2" t="str">
        <f>IF(A62&lt;&gt;"",H61+B3*12+D62-G62,"")</f>
        <v/>
      </c>
    </row>
    <row r="63" spans="1:8" x14ac:dyDescent="0.35">
      <c r="A63" s="2" t="str">
        <f>IF(53&lt;=B4,53,"")</f>
        <v/>
      </c>
      <c r="B63" s="2" t="str">
        <f>IF(A63&lt;&gt;"",B3*12,"")</f>
        <v/>
      </c>
      <c r="C63" s="2" t="str">
        <f>IF(A63&lt;&gt;"",H62+B3*12,"")</f>
        <v/>
      </c>
      <c r="D63" s="2" t="str">
        <f>IF(A63&lt;&gt;"",H62*B5/100,"")</f>
        <v/>
      </c>
      <c r="E63" s="2" t="str">
        <f>IF(A63&lt;&gt;"",B6,"")</f>
        <v/>
      </c>
      <c r="F63" s="2" t="str">
        <f t="shared" si="0"/>
        <v/>
      </c>
      <c r="G63" s="2" t="str">
        <f>IF(A63&lt;&gt;"",F63*B7/100,"")</f>
        <v/>
      </c>
      <c r="H63" s="2" t="str">
        <f>IF(A63&lt;&gt;"",H62+B3*12+D63-G63,"")</f>
        <v/>
      </c>
    </row>
    <row r="64" spans="1:8" x14ac:dyDescent="0.35">
      <c r="A64" s="2" t="str">
        <f>IF(54&lt;=B4,54,"")</f>
        <v/>
      </c>
      <c r="B64" s="2" t="str">
        <f>IF(A64&lt;&gt;"",B3*12,"")</f>
        <v/>
      </c>
      <c r="C64" s="2" t="str">
        <f>IF(A64&lt;&gt;"",H63+B3*12,"")</f>
        <v/>
      </c>
      <c r="D64" s="2" t="str">
        <f>IF(A64&lt;&gt;"",H63*B5/100,"")</f>
        <v/>
      </c>
      <c r="E64" s="2" t="str">
        <f>IF(A64&lt;&gt;"",B6,"")</f>
        <v/>
      </c>
      <c r="F64" s="2" t="str">
        <f t="shared" si="0"/>
        <v/>
      </c>
      <c r="G64" s="2" t="str">
        <f>IF(A64&lt;&gt;"",F64*B7/100,"")</f>
        <v/>
      </c>
      <c r="H64" s="2" t="str">
        <f>IF(A64&lt;&gt;"",H63+B3*12+D64-G64,"")</f>
        <v/>
      </c>
    </row>
    <row r="65" spans="1:8" x14ac:dyDescent="0.35">
      <c r="A65" s="2" t="str">
        <f>IF(55&lt;=B4,55,"")</f>
        <v/>
      </c>
      <c r="B65" s="2" t="str">
        <f>IF(A65&lt;&gt;"",B3*12,"")</f>
        <v/>
      </c>
      <c r="C65" s="2" t="str">
        <f>IF(A65&lt;&gt;"",H64+B3*12,"")</f>
        <v/>
      </c>
      <c r="D65" s="2" t="str">
        <f>IF(A65&lt;&gt;"",H64*B5/100,"")</f>
        <v/>
      </c>
      <c r="E65" s="2" t="str">
        <f>IF(A65&lt;&gt;"",B6,"")</f>
        <v/>
      </c>
      <c r="F65" s="2" t="str">
        <f t="shared" si="0"/>
        <v/>
      </c>
      <c r="G65" s="2" t="str">
        <f>IF(A65&lt;&gt;"",F65*B7/100,"")</f>
        <v/>
      </c>
      <c r="H65" s="2" t="str">
        <f>IF(A65&lt;&gt;"",H64+B3*12+D65-G65,"")</f>
        <v/>
      </c>
    </row>
    <row r="66" spans="1:8" x14ac:dyDescent="0.35">
      <c r="A66" s="2" t="str">
        <f>IF(56&lt;=B4,56,"")</f>
        <v/>
      </c>
      <c r="B66" s="2" t="str">
        <f>IF(A66&lt;&gt;"",B3*12,"")</f>
        <v/>
      </c>
      <c r="C66" s="2" t="str">
        <f>IF(A66&lt;&gt;"",H65+B3*12,"")</f>
        <v/>
      </c>
      <c r="D66" s="2" t="str">
        <f>IF(A66&lt;&gt;"",H65*B5/100,"")</f>
        <v/>
      </c>
      <c r="E66" s="2" t="str">
        <f>IF(A66&lt;&gt;"",B6,"")</f>
        <v/>
      </c>
      <c r="F66" s="2" t="str">
        <f t="shared" si="0"/>
        <v/>
      </c>
      <c r="G66" s="2" t="str">
        <f>IF(A66&lt;&gt;"",F66*B7/100,"")</f>
        <v/>
      </c>
      <c r="H66" s="2" t="str">
        <f>IF(A66&lt;&gt;"",H65+B3*12+D66-G66,"")</f>
        <v/>
      </c>
    </row>
    <row r="67" spans="1:8" x14ac:dyDescent="0.35">
      <c r="A67" s="2" t="str">
        <f>IF(57&lt;=B4,57,"")</f>
        <v/>
      </c>
      <c r="B67" s="2" t="str">
        <f>IF(A67&lt;&gt;"",B3*12,"")</f>
        <v/>
      </c>
      <c r="C67" s="2" t="str">
        <f>IF(A67&lt;&gt;"",H66+B3*12,"")</f>
        <v/>
      </c>
      <c r="D67" s="2" t="str">
        <f>IF(A67&lt;&gt;"",H66*B5/100,"")</f>
        <v/>
      </c>
      <c r="E67" s="2" t="str">
        <f>IF(A67&lt;&gt;"",B6,"")</f>
        <v/>
      </c>
      <c r="F67" s="2" t="str">
        <f t="shared" si="0"/>
        <v/>
      </c>
      <c r="G67" s="2" t="str">
        <f>IF(A67&lt;&gt;"",F67*B7/100,"")</f>
        <v/>
      </c>
      <c r="H67" s="2" t="str">
        <f>IF(A67&lt;&gt;"",H66+B3*12+D67-G67,"")</f>
        <v/>
      </c>
    </row>
    <row r="68" spans="1:8" x14ac:dyDescent="0.35">
      <c r="A68" s="2" t="str">
        <f>IF(58&lt;=B4,58,"")</f>
        <v/>
      </c>
      <c r="B68" s="2" t="str">
        <f>IF(A68&lt;&gt;"",B3*12,"")</f>
        <v/>
      </c>
      <c r="C68" s="2" t="str">
        <f>IF(A68&lt;&gt;"",H67+B3*12,"")</f>
        <v/>
      </c>
      <c r="D68" s="2" t="str">
        <f>IF(A68&lt;&gt;"",H67*B5/100,"")</f>
        <v/>
      </c>
      <c r="E68" s="2" t="str">
        <f>IF(A68&lt;&gt;"",B6,"")</f>
        <v/>
      </c>
      <c r="F68" s="2" t="str">
        <f t="shared" si="0"/>
        <v/>
      </c>
      <c r="G68" s="2" t="str">
        <f>IF(A68&lt;&gt;"",F68*B7/100,"")</f>
        <v/>
      </c>
      <c r="H68" s="2" t="str">
        <f>IF(A68&lt;&gt;"",H67+B3*12+D68-G68,"")</f>
        <v/>
      </c>
    </row>
    <row r="69" spans="1:8" x14ac:dyDescent="0.35">
      <c r="A69" s="2" t="str">
        <f>IF(59&lt;=B4,59,"")</f>
        <v/>
      </c>
      <c r="B69" s="2" t="str">
        <f>IF(A69&lt;&gt;"",B3*12,"")</f>
        <v/>
      </c>
      <c r="C69" s="2" t="str">
        <f>IF(A69&lt;&gt;"",H68+B3*12,"")</f>
        <v/>
      </c>
      <c r="D69" s="2" t="str">
        <f>IF(A69&lt;&gt;"",H68*B5/100,"")</f>
        <v/>
      </c>
      <c r="E69" s="2" t="str">
        <f>IF(A69&lt;&gt;"",B6,"")</f>
        <v/>
      </c>
      <c r="F69" s="2" t="str">
        <f t="shared" si="0"/>
        <v/>
      </c>
      <c r="G69" s="2" t="str">
        <f>IF(A69&lt;&gt;"",F69*B7/100,"")</f>
        <v/>
      </c>
      <c r="H69" s="2" t="str">
        <f>IF(A69&lt;&gt;"",H68+B3*12+D69-G69,"")</f>
        <v/>
      </c>
    </row>
    <row r="70" spans="1:8" x14ac:dyDescent="0.35">
      <c r="A70" s="2" t="str">
        <f>IF(60&lt;=B4,60,"")</f>
        <v/>
      </c>
      <c r="B70" s="2" t="str">
        <f>IF(A70&lt;&gt;"",B3*12,"")</f>
        <v/>
      </c>
      <c r="C70" s="2" t="str">
        <f>IF(A70&lt;&gt;"",H69+B3*12,"")</f>
        <v/>
      </c>
      <c r="D70" s="2" t="str">
        <f>IF(A70&lt;&gt;"",H69*B5/100,"")</f>
        <v/>
      </c>
      <c r="E70" s="2" t="str">
        <f>IF(A70&lt;&gt;"",B6,"")</f>
        <v/>
      </c>
      <c r="F70" s="2" t="str">
        <f t="shared" si="0"/>
        <v/>
      </c>
      <c r="G70" s="2" t="str">
        <f>IF(A70&lt;&gt;"",F70*B7/100,"")</f>
        <v/>
      </c>
      <c r="H70" s="2" t="str">
        <f>IF(A70&lt;&gt;"",H69+B3*12+D70-G70,"")</f>
        <v/>
      </c>
    </row>
    <row r="71" spans="1:8" x14ac:dyDescent="0.35">
      <c r="A71" s="2" t="str">
        <f>IF(61&lt;=B4,61,"")</f>
        <v/>
      </c>
      <c r="B71" s="2" t="str">
        <f>IF(A71&lt;&gt;"",B3*12,"")</f>
        <v/>
      </c>
      <c r="C71" s="2" t="str">
        <f>IF(A71&lt;&gt;"",H70+B3*12,"")</f>
        <v/>
      </c>
      <c r="D71" s="2" t="str">
        <f>IF(A71&lt;&gt;"",H70*B5/100,"")</f>
        <v/>
      </c>
      <c r="E71" s="2" t="str">
        <f>IF(A71&lt;&gt;"",B6,"")</f>
        <v/>
      </c>
      <c r="F71" s="2" t="str">
        <f t="shared" si="0"/>
        <v/>
      </c>
      <c r="G71" s="2" t="str">
        <f>IF(A71&lt;&gt;"",F71*B7/100,"")</f>
        <v/>
      </c>
      <c r="H71" s="2" t="str">
        <f>IF(A71&lt;&gt;"",H70+B3*12+D71-G71,"")</f>
        <v/>
      </c>
    </row>
    <row r="72" spans="1:8" x14ac:dyDescent="0.35">
      <c r="A72" s="2" t="str">
        <f>IF(62&lt;=B4,62,"")</f>
        <v/>
      </c>
      <c r="B72" s="2" t="str">
        <f>IF(A72&lt;&gt;"",B3*12,"")</f>
        <v/>
      </c>
      <c r="C72" s="2" t="str">
        <f>IF(A72&lt;&gt;"",H71+B3*12,"")</f>
        <v/>
      </c>
      <c r="D72" s="2" t="str">
        <f>IF(A72&lt;&gt;"",H71*B5/100,"")</f>
        <v/>
      </c>
      <c r="E72" s="2" t="str">
        <f>IF(A72&lt;&gt;"",B6,"")</f>
        <v/>
      </c>
      <c r="F72" s="2" t="str">
        <f t="shared" si="0"/>
        <v/>
      </c>
      <c r="G72" s="2" t="str">
        <f>IF(A72&lt;&gt;"",F72*B7/100,"")</f>
        <v/>
      </c>
      <c r="H72" s="2" t="str">
        <f>IF(A72&lt;&gt;"",H71+B3*12+D72-G72,"")</f>
        <v/>
      </c>
    </row>
    <row r="73" spans="1:8" x14ac:dyDescent="0.35">
      <c r="A73" s="2" t="str">
        <f>IF(63&lt;=B4,63,"")</f>
        <v/>
      </c>
      <c r="B73" s="2" t="str">
        <f>IF(A73&lt;&gt;"",B3*12,"")</f>
        <v/>
      </c>
      <c r="C73" s="2" t="str">
        <f>IF(A73&lt;&gt;"",H72+B3*12,"")</f>
        <v/>
      </c>
      <c r="D73" s="2" t="str">
        <f>IF(A73&lt;&gt;"",H72*B5/100,"")</f>
        <v/>
      </c>
      <c r="E73" s="2" t="str">
        <f>IF(A73&lt;&gt;"",B6,"")</f>
        <v/>
      </c>
      <c r="F73" s="2" t="str">
        <f t="shared" si="0"/>
        <v/>
      </c>
      <c r="G73" s="2" t="str">
        <f>IF(A73&lt;&gt;"",F73*B7/100,"")</f>
        <v/>
      </c>
      <c r="H73" s="2" t="str">
        <f>IF(A73&lt;&gt;"",H72+B3*12+D73-G73,"")</f>
        <v/>
      </c>
    </row>
    <row r="74" spans="1:8" x14ac:dyDescent="0.35">
      <c r="A74" s="2" t="str">
        <f>IF(64&lt;=B4,64,"")</f>
        <v/>
      </c>
      <c r="B74" s="2" t="str">
        <f>IF(A74&lt;&gt;"",B3*12,"")</f>
        <v/>
      </c>
      <c r="C74" s="2" t="str">
        <f>IF(A74&lt;&gt;"",H73+B3*12,"")</f>
        <v/>
      </c>
      <c r="D74" s="2" t="str">
        <f>IF(A74&lt;&gt;"",H73*B5/100,"")</f>
        <v/>
      </c>
      <c r="E74" s="2" t="str">
        <f>IF(A74&lt;&gt;"",B6,"")</f>
        <v/>
      </c>
      <c r="F74" s="2" t="str">
        <f t="shared" si="0"/>
        <v/>
      </c>
      <c r="G74" s="2" t="str">
        <f>IF(A74&lt;&gt;"",F74*B7/100,"")</f>
        <v/>
      </c>
      <c r="H74" s="2" t="str">
        <f>IF(A74&lt;&gt;"",H73+B3*12+D74-G74,"")</f>
        <v/>
      </c>
    </row>
    <row r="75" spans="1:8" x14ac:dyDescent="0.35">
      <c r="A75" s="2" t="str">
        <f>IF(65&lt;=B4,65,"")</f>
        <v/>
      </c>
      <c r="B75" s="2" t="str">
        <f>IF(A75&lt;&gt;"",B3*12,"")</f>
        <v/>
      </c>
      <c r="C75" s="2" t="str">
        <f>IF(A75&lt;&gt;"",H74+B3*12,"")</f>
        <v/>
      </c>
      <c r="D75" s="2" t="str">
        <f>IF(A75&lt;&gt;"",H74*B5/100,"")</f>
        <v/>
      </c>
      <c r="E75" s="2" t="str">
        <f>IF(A75&lt;&gt;"",B6,"")</f>
        <v/>
      </c>
      <c r="F75" s="2" t="str">
        <f t="shared" ref="F75:F110" si="1">IF(A75&lt;&gt;"",MAX(0,D75-E75),"")</f>
        <v/>
      </c>
      <c r="G75" s="2" t="str">
        <f>IF(A75&lt;&gt;"",F75*B7/100,"")</f>
        <v/>
      </c>
      <c r="H75" s="2" t="str">
        <f>IF(A75&lt;&gt;"",H74+B3*12+D75-G75,"")</f>
        <v/>
      </c>
    </row>
    <row r="76" spans="1:8" x14ac:dyDescent="0.35">
      <c r="A76" s="2" t="str">
        <f>IF(66&lt;=B4,66,"")</f>
        <v/>
      </c>
      <c r="B76" s="2" t="str">
        <f>IF(A76&lt;&gt;"",B3*12,"")</f>
        <v/>
      </c>
      <c r="C76" s="2" t="str">
        <f>IF(A76&lt;&gt;"",H75+B3*12,"")</f>
        <v/>
      </c>
      <c r="D76" s="2" t="str">
        <f>IF(A76&lt;&gt;"",H75*B5/100,"")</f>
        <v/>
      </c>
      <c r="E76" s="2" t="str">
        <f>IF(A76&lt;&gt;"",B6,"")</f>
        <v/>
      </c>
      <c r="F76" s="2" t="str">
        <f t="shared" si="1"/>
        <v/>
      </c>
      <c r="G76" s="2" t="str">
        <f>IF(A76&lt;&gt;"",F76*B7/100,"")</f>
        <v/>
      </c>
      <c r="H76" s="2" t="str">
        <f>IF(A76&lt;&gt;"",H75+B3*12+D76-G76,"")</f>
        <v/>
      </c>
    </row>
    <row r="77" spans="1:8" x14ac:dyDescent="0.35">
      <c r="A77" s="2" t="str">
        <f>IF(67&lt;=B4,67,"")</f>
        <v/>
      </c>
      <c r="B77" s="2" t="str">
        <f>IF(A77&lt;&gt;"",B3*12,"")</f>
        <v/>
      </c>
      <c r="C77" s="2" t="str">
        <f>IF(A77&lt;&gt;"",H76+B3*12,"")</f>
        <v/>
      </c>
      <c r="D77" s="2" t="str">
        <f>IF(A77&lt;&gt;"",H76*B5/100,"")</f>
        <v/>
      </c>
      <c r="E77" s="2" t="str">
        <f>IF(A77&lt;&gt;"",B6,"")</f>
        <v/>
      </c>
      <c r="F77" s="2" t="str">
        <f t="shared" si="1"/>
        <v/>
      </c>
      <c r="G77" s="2" t="str">
        <f>IF(A77&lt;&gt;"",F77*B7/100,"")</f>
        <v/>
      </c>
      <c r="H77" s="2" t="str">
        <f>IF(A77&lt;&gt;"",H76+B3*12+D77-G77,"")</f>
        <v/>
      </c>
    </row>
    <row r="78" spans="1:8" x14ac:dyDescent="0.35">
      <c r="A78" s="2" t="str">
        <f>IF(68&lt;=B4,68,"")</f>
        <v/>
      </c>
      <c r="B78" s="2" t="str">
        <f>IF(A78&lt;&gt;"",B3*12,"")</f>
        <v/>
      </c>
      <c r="C78" s="2" t="str">
        <f>IF(A78&lt;&gt;"",H77+B3*12,"")</f>
        <v/>
      </c>
      <c r="D78" s="2" t="str">
        <f>IF(A78&lt;&gt;"",H77*B5/100,"")</f>
        <v/>
      </c>
      <c r="E78" s="2" t="str">
        <f>IF(A78&lt;&gt;"",B6,"")</f>
        <v/>
      </c>
      <c r="F78" s="2" t="str">
        <f t="shared" si="1"/>
        <v/>
      </c>
      <c r="G78" s="2" t="str">
        <f>IF(A78&lt;&gt;"",F78*B7/100,"")</f>
        <v/>
      </c>
      <c r="H78" s="2" t="str">
        <f>IF(A78&lt;&gt;"",H77+B3*12+D78-G78,"")</f>
        <v/>
      </c>
    </row>
    <row r="79" spans="1:8" x14ac:dyDescent="0.35">
      <c r="A79" s="2" t="str">
        <f>IF(69&lt;=B4,69,"")</f>
        <v/>
      </c>
      <c r="B79" s="2" t="str">
        <f>IF(A79&lt;&gt;"",B3*12,"")</f>
        <v/>
      </c>
      <c r="C79" s="2" t="str">
        <f>IF(A79&lt;&gt;"",H78+B3*12,"")</f>
        <v/>
      </c>
      <c r="D79" s="2" t="str">
        <f>IF(A79&lt;&gt;"",H78*B5/100,"")</f>
        <v/>
      </c>
      <c r="E79" s="2" t="str">
        <f>IF(A79&lt;&gt;"",B6,"")</f>
        <v/>
      </c>
      <c r="F79" s="2" t="str">
        <f t="shared" si="1"/>
        <v/>
      </c>
      <c r="G79" s="2" t="str">
        <f>IF(A79&lt;&gt;"",F79*B7/100,"")</f>
        <v/>
      </c>
      <c r="H79" s="2" t="str">
        <f>IF(A79&lt;&gt;"",H78+B3*12+D79-G79,"")</f>
        <v/>
      </c>
    </row>
    <row r="80" spans="1:8" x14ac:dyDescent="0.35">
      <c r="A80" s="2" t="str">
        <f>IF(70&lt;=B4,70,"")</f>
        <v/>
      </c>
      <c r="B80" s="2" t="str">
        <f>IF(A80&lt;&gt;"",B3*12,"")</f>
        <v/>
      </c>
      <c r="C80" s="2" t="str">
        <f>IF(A80&lt;&gt;"",H79+B3*12,"")</f>
        <v/>
      </c>
      <c r="D80" s="2" t="str">
        <f>IF(A80&lt;&gt;"",H79*B5/100,"")</f>
        <v/>
      </c>
      <c r="E80" s="2" t="str">
        <f>IF(A80&lt;&gt;"",B6,"")</f>
        <v/>
      </c>
      <c r="F80" s="2" t="str">
        <f t="shared" si="1"/>
        <v/>
      </c>
      <c r="G80" s="2" t="str">
        <f>IF(A80&lt;&gt;"",F80*B7/100,"")</f>
        <v/>
      </c>
      <c r="H80" s="2" t="str">
        <f>IF(A80&lt;&gt;"",H79+B3*12+D80-G80,"")</f>
        <v/>
      </c>
    </row>
    <row r="81" spans="1:8" x14ac:dyDescent="0.35">
      <c r="A81" s="2" t="str">
        <f>IF(71&lt;=B4,71,"")</f>
        <v/>
      </c>
      <c r="B81" s="2" t="str">
        <f>IF(A81&lt;&gt;"",B3*12,"")</f>
        <v/>
      </c>
      <c r="C81" s="2" t="str">
        <f>IF(A81&lt;&gt;"",H80+B3*12,"")</f>
        <v/>
      </c>
      <c r="D81" s="2" t="str">
        <f>IF(A81&lt;&gt;"",H80*B5/100,"")</f>
        <v/>
      </c>
      <c r="E81" s="2" t="str">
        <f>IF(A81&lt;&gt;"",B6,"")</f>
        <v/>
      </c>
      <c r="F81" s="2" t="str">
        <f t="shared" si="1"/>
        <v/>
      </c>
      <c r="G81" s="2" t="str">
        <f>IF(A81&lt;&gt;"",F81*B7/100,"")</f>
        <v/>
      </c>
      <c r="H81" s="2" t="str">
        <f>IF(A81&lt;&gt;"",H80+B3*12+D81-G81,"")</f>
        <v/>
      </c>
    </row>
    <row r="82" spans="1:8" x14ac:dyDescent="0.35">
      <c r="A82" s="2" t="str">
        <f>IF(72&lt;=B4,72,"")</f>
        <v/>
      </c>
      <c r="B82" s="2" t="str">
        <f>IF(A82&lt;&gt;"",B3*12,"")</f>
        <v/>
      </c>
      <c r="C82" s="2" t="str">
        <f>IF(A82&lt;&gt;"",H81+B3*12,"")</f>
        <v/>
      </c>
      <c r="D82" s="2" t="str">
        <f>IF(A82&lt;&gt;"",H81*B5/100,"")</f>
        <v/>
      </c>
      <c r="E82" s="2" t="str">
        <f>IF(A82&lt;&gt;"",B6,"")</f>
        <v/>
      </c>
      <c r="F82" s="2" t="str">
        <f t="shared" si="1"/>
        <v/>
      </c>
      <c r="G82" s="2" t="str">
        <f>IF(A82&lt;&gt;"",F82*B7/100,"")</f>
        <v/>
      </c>
      <c r="H82" s="2" t="str">
        <f>IF(A82&lt;&gt;"",H81+B3*12+D82-G82,"")</f>
        <v/>
      </c>
    </row>
    <row r="83" spans="1:8" x14ac:dyDescent="0.35">
      <c r="A83" s="2" t="str">
        <f>IF(73&lt;=B4,73,"")</f>
        <v/>
      </c>
      <c r="B83" s="2" t="str">
        <f>IF(A83&lt;&gt;"",B3*12,"")</f>
        <v/>
      </c>
      <c r="C83" s="2" t="str">
        <f>IF(A83&lt;&gt;"",H82+B3*12,"")</f>
        <v/>
      </c>
      <c r="D83" s="2" t="str">
        <f>IF(A83&lt;&gt;"",H82*B5/100,"")</f>
        <v/>
      </c>
      <c r="E83" s="2" t="str">
        <f>IF(A83&lt;&gt;"",B6,"")</f>
        <v/>
      </c>
      <c r="F83" s="2" t="str">
        <f t="shared" si="1"/>
        <v/>
      </c>
      <c r="G83" s="2" t="str">
        <f>IF(A83&lt;&gt;"",F83*B7/100,"")</f>
        <v/>
      </c>
      <c r="H83" s="2" t="str">
        <f>IF(A83&lt;&gt;"",H82+B3*12+D83-G83,"")</f>
        <v/>
      </c>
    </row>
    <row r="84" spans="1:8" x14ac:dyDescent="0.35">
      <c r="A84" s="2" t="str">
        <f>IF(74&lt;=B4,74,"")</f>
        <v/>
      </c>
      <c r="B84" s="2" t="str">
        <f>IF(A84&lt;&gt;"",B3*12,"")</f>
        <v/>
      </c>
      <c r="C84" s="2" t="str">
        <f>IF(A84&lt;&gt;"",H83+B3*12,"")</f>
        <v/>
      </c>
      <c r="D84" s="2" t="str">
        <f>IF(A84&lt;&gt;"",H83*B5/100,"")</f>
        <v/>
      </c>
      <c r="E84" s="2" t="str">
        <f>IF(A84&lt;&gt;"",B6,"")</f>
        <v/>
      </c>
      <c r="F84" s="2" t="str">
        <f t="shared" si="1"/>
        <v/>
      </c>
      <c r="G84" s="2" t="str">
        <f>IF(A84&lt;&gt;"",F84*B7/100,"")</f>
        <v/>
      </c>
      <c r="H84" s="2" t="str">
        <f>IF(A84&lt;&gt;"",H83+B3*12+D84-G84,"")</f>
        <v/>
      </c>
    </row>
    <row r="85" spans="1:8" x14ac:dyDescent="0.35">
      <c r="A85" s="2" t="str">
        <f>IF(75&lt;=B4,75,"")</f>
        <v/>
      </c>
      <c r="B85" s="2" t="str">
        <f>IF(A85&lt;&gt;"",B3*12,"")</f>
        <v/>
      </c>
      <c r="C85" s="2" t="str">
        <f>IF(A85&lt;&gt;"",H84+B3*12,"")</f>
        <v/>
      </c>
      <c r="D85" s="2" t="str">
        <f>IF(A85&lt;&gt;"",H84*B5/100,"")</f>
        <v/>
      </c>
      <c r="E85" s="2" t="str">
        <f>IF(A85&lt;&gt;"",B6,"")</f>
        <v/>
      </c>
      <c r="F85" s="2" t="str">
        <f t="shared" si="1"/>
        <v/>
      </c>
      <c r="G85" s="2" t="str">
        <f>IF(A85&lt;&gt;"",F85*B7/100,"")</f>
        <v/>
      </c>
      <c r="H85" s="2" t="str">
        <f>IF(A85&lt;&gt;"",H84+B3*12+D85-G85,"")</f>
        <v/>
      </c>
    </row>
    <row r="86" spans="1:8" x14ac:dyDescent="0.35">
      <c r="A86" s="2" t="str">
        <f>IF(76&lt;=B4,76,"")</f>
        <v/>
      </c>
      <c r="B86" s="2" t="str">
        <f>IF(A86&lt;&gt;"",B3*12,"")</f>
        <v/>
      </c>
      <c r="C86" s="2" t="str">
        <f>IF(A86&lt;&gt;"",H85+B3*12,"")</f>
        <v/>
      </c>
      <c r="D86" s="2" t="str">
        <f>IF(A86&lt;&gt;"",H85*B5/100,"")</f>
        <v/>
      </c>
      <c r="E86" s="2" t="str">
        <f>IF(A86&lt;&gt;"",B6,"")</f>
        <v/>
      </c>
      <c r="F86" s="2" t="str">
        <f t="shared" si="1"/>
        <v/>
      </c>
      <c r="G86" s="2" t="str">
        <f>IF(A86&lt;&gt;"",F86*B7/100,"")</f>
        <v/>
      </c>
      <c r="H86" s="2" t="str">
        <f>IF(A86&lt;&gt;"",H85+B3*12+D86-G86,"")</f>
        <v/>
      </c>
    </row>
    <row r="87" spans="1:8" x14ac:dyDescent="0.35">
      <c r="A87" s="2" t="str">
        <f>IF(77&lt;=B4,77,"")</f>
        <v/>
      </c>
      <c r="B87" s="2" t="str">
        <f>IF(A87&lt;&gt;"",B3*12,"")</f>
        <v/>
      </c>
      <c r="C87" s="2" t="str">
        <f>IF(A87&lt;&gt;"",H86+B3*12,"")</f>
        <v/>
      </c>
      <c r="D87" s="2" t="str">
        <f>IF(A87&lt;&gt;"",H86*B5/100,"")</f>
        <v/>
      </c>
      <c r="E87" s="2" t="str">
        <f>IF(A87&lt;&gt;"",B6,"")</f>
        <v/>
      </c>
      <c r="F87" s="2" t="str">
        <f t="shared" si="1"/>
        <v/>
      </c>
      <c r="G87" s="2" t="str">
        <f>IF(A87&lt;&gt;"",F87*B7/100,"")</f>
        <v/>
      </c>
      <c r="H87" s="2" t="str">
        <f>IF(A87&lt;&gt;"",H86+B3*12+D87-G87,"")</f>
        <v/>
      </c>
    </row>
    <row r="88" spans="1:8" x14ac:dyDescent="0.35">
      <c r="A88" s="2" t="str">
        <f>IF(78&lt;=B4,78,"")</f>
        <v/>
      </c>
      <c r="B88" s="2" t="str">
        <f>IF(A88&lt;&gt;"",B3*12,"")</f>
        <v/>
      </c>
      <c r="C88" s="2" t="str">
        <f>IF(A88&lt;&gt;"",H87+B3*12,"")</f>
        <v/>
      </c>
      <c r="D88" s="2" t="str">
        <f>IF(A88&lt;&gt;"",H87*B5/100,"")</f>
        <v/>
      </c>
      <c r="E88" s="2" t="str">
        <f>IF(A88&lt;&gt;"",B6,"")</f>
        <v/>
      </c>
      <c r="F88" s="2" t="str">
        <f t="shared" si="1"/>
        <v/>
      </c>
      <c r="G88" s="2" t="str">
        <f>IF(A88&lt;&gt;"",F88*B7/100,"")</f>
        <v/>
      </c>
      <c r="H88" s="2" t="str">
        <f>IF(A88&lt;&gt;"",H87+B3*12+D88-G88,"")</f>
        <v/>
      </c>
    </row>
    <row r="89" spans="1:8" x14ac:dyDescent="0.35">
      <c r="A89" s="2" t="str">
        <f>IF(79&lt;=B4,79,"")</f>
        <v/>
      </c>
      <c r="B89" s="2" t="str">
        <f>IF(A89&lt;&gt;"",B3*12,"")</f>
        <v/>
      </c>
      <c r="C89" s="2" t="str">
        <f>IF(A89&lt;&gt;"",H88+B3*12,"")</f>
        <v/>
      </c>
      <c r="D89" s="2" t="str">
        <f>IF(A89&lt;&gt;"",H88*B5/100,"")</f>
        <v/>
      </c>
      <c r="E89" s="2" t="str">
        <f>IF(A89&lt;&gt;"",B6,"")</f>
        <v/>
      </c>
      <c r="F89" s="2" t="str">
        <f t="shared" si="1"/>
        <v/>
      </c>
      <c r="G89" s="2" t="str">
        <f>IF(A89&lt;&gt;"",F89*B7/100,"")</f>
        <v/>
      </c>
      <c r="H89" s="2" t="str">
        <f>IF(A89&lt;&gt;"",H88+B3*12+D89-G89,"")</f>
        <v/>
      </c>
    </row>
    <row r="90" spans="1:8" x14ac:dyDescent="0.35">
      <c r="A90" s="2" t="str">
        <f>IF(80&lt;=B4,80,"")</f>
        <v/>
      </c>
      <c r="B90" s="2" t="str">
        <f>IF(A90&lt;&gt;"",B3*12,"")</f>
        <v/>
      </c>
      <c r="C90" s="2" t="str">
        <f>IF(A90&lt;&gt;"",H89+B3*12,"")</f>
        <v/>
      </c>
      <c r="D90" s="2" t="str">
        <f>IF(A90&lt;&gt;"",H89*B5/100,"")</f>
        <v/>
      </c>
      <c r="E90" s="2" t="str">
        <f>IF(A90&lt;&gt;"",B6,"")</f>
        <v/>
      </c>
      <c r="F90" s="2" t="str">
        <f t="shared" si="1"/>
        <v/>
      </c>
      <c r="G90" s="2" t="str">
        <f>IF(A90&lt;&gt;"",F90*B7/100,"")</f>
        <v/>
      </c>
      <c r="H90" s="2" t="str">
        <f>IF(A90&lt;&gt;"",H89+B3*12+D90-G90,"")</f>
        <v/>
      </c>
    </row>
    <row r="91" spans="1:8" x14ac:dyDescent="0.35">
      <c r="A91" s="2" t="str">
        <f>IF(81&lt;=B4,81,"")</f>
        <v/>
      </c>
      <c r="B91" s="2" t="str">
        <f>IF(A91&lt;&gt;"",B3*12,"")</f>
        <v/>
      </c>
      <c r="C91" s="2" t="str">
        <f>IF(A91&lt;&gt;"",H90+B3*12,"")</f>
        <v/>
      </c>
      <c r="D91" s="2" t="str">
        <f>IF(A91&lt;&gt;"",H90*B5/100,"")</f>
        <v/>
      </c>
      <c r="E91" s="2" t="str">
        <f>IF(A91&lt;&gt;"",B6,"")</f>
        <v/>
      </c>
      <c r="F91" s="2" t="str">
        <f t="shared" si="1"/>
        <v/>
      </c>
      <c r="G91" s="2" t="str">
        <f>IF(A91&lt;&gt;"",F91*B7/100,"")</f>
        <v/>
      </c>
      <c r="H91" s="2" t="str">
        <f>IF(A91&lt;&gt;"",H90+B3*12+D91-G91,"")</f>
        <v/>
      </c>
    </row>
    <row r="92" spans="1:8" x14ac:dyDescent="0.35">
      <c r="A92" s="2" t="str">
        <f>IF(82&lt;=B4,82,"")</f>
        <v/>
      </c>
      <c r="B92" s="2" t="str">
        <f>IF(A92&lt;&gt;"",B3*12,"")</f>
        <v/>
      </c>
      <c r="C92" s="2" t="str">
        <f>IF(A92&lt;&gt;"",H91+B3*12,"")</f>
        <v/>
      </c>
      <c r="D92" s="2" t="str">
        <f>IF(A92&lt;&gt;"",H91*B5/100,"")</f>
        <v/>
      </c>
      <c r="E92" s="2" t="str">
        <f>IF(A92&lt;&gt;"",B6,"")</f>
        <v/>
      </c>
      <c r="F92" s="2" t="str">
        <f t="shared" si="1"/>
        <v/>
      </c>
      <c r="G92" s="2" t="str">
        <f>IF(A92&lt;&gt;"",F92*B7/100,"")</f>
        <v/>
      </c>
      <c r="H92" s="2" t="str">
        <f>IF(A92&lt;&gt;"",H91+B3*12+D92-G92,"")</f>
        <v/>
      </c>
    </row>
    <row r="93" spans="1:8" x14ac:dyDescent="0.35">
      <c r="A93" s="2" t="str">
        <f>IF(83&lt;=B4,83,"")</f>
        <v/>
      </c>
      <c r="B93" s="2" t="str">
        <f>IF(A93&lt;&gt;"",B3*12,"")</f>
        <v/>
      </c>
      <c r="C93" s="2" t="str">
        <f>IF(A93&lt;&gt;"",H92+B3*12,"")</f>
        <v/>
      </c>
      <c r="D93" s="2" t="str">
        <f>IF(A93&lt;&gt;"",H92*B5/100,"")</f>
        <v/>
      </c>
      <c r="E93" s="2" t="str">
        <f>IF(A93&lt;&gt;"",B6,"")</f>
        <v/>
      </c>
      <c r="F93" s="2" t="str">
        <f t="shared" si="1"/>
        <v/>
      </c>
      <c r="G93" s="2" t="str">
        <f>IF(A93&lt;&gt;"",F93*B7/100,"")</f>
        <v/>
      </c>
      <c r="H93" s="2" t="str">
        <f>IF(A93&lt;&gt;"",H92+B3*12+D93-G93,"")</f>
        <v/>
      </c>
    </row>
    <row r="94" spans="1:8" x14ac:dyDescent="0.35">
      <c r="A94" s="2" t="str">
        <f>IF(84&lt;=B4,84,"")</f>
        <v/>
      </c>
      <c r="B94" s="2" t="str">
        <f>IF(A94&lt;&gt;"",B3*12,"")</f>
        <v/>
      </c>
      <c r="C94" s="2" t="str">
        <f>IF(A94&lt;&gt;"",H93+B3*12,"")</f>
        <v/>
      </c>
      <c r="D94" s="2" t="str">
        <f>IF(A94&lt;&gt;"",H93*B5/100,"")</f>
        <v/>
      </c>
      <c r="E94" s="2" t="str">
        <f>IF(A94&lt;&gt;"",B6,"")</f>
        <v/>
      </c>
      <c r="F94" s="2" t="str">
        <f t="shared" si="1"/>
        <v/>
      </c>
      <c r="G94" s="2" t="str">
        <f>IF(A94&lt;&gt;"",F94*B7/100,"")</f>
        <v/>
      </c>
      <c r="H94" s="2" t="str">
        <f>IF(A94&lt;&gt;"",H93+B3*12+D94-G94,"")</f>
        <v/>
      </c>
    </row>
    <row r="95" spans="1:8" x14ac:dyDescent="0.35">
      <c r="A95" s="2" t="str">
        <f>IF(85&lt;=B4,85,"")</f>
        <v/>
      </c>
      <c r="B95" s="2" t="str">
        <f>IF(A95&lt;&gt;"",B3*12,"")</f>
        <v/>
      </c>
      <c r="C95" s="2" t="str">
        <f>IF(A95&lt;&gt;"",H94+B3*12,"")</f>
        <v/>
      </c>
      <c r="D95" s="2" t="str">
        <f>IF(A95&lt;&gt;"",H94*B5/100,"")</f>
        <v/>
      </c>
      <c r="E95" s="2" t="str">
        <f>IF(A95&lt;&gt;"",B6,"")</f>
        <v/>
      </c>
      <c r="F95" s="2" t="str">
        <f t="shared" si="1"/>
        <v/>
      </c>
      <c r="G95" s="2" t="str">
        <f>IF(A95&lt;&gt;"",F95*B7/100,"")</f>
        <v/>
      </c>
      <c r="H95" s="2" t="str">
        <f>IF(A95&lt;&gt;"",H94+B3*12+D95-G95,"")</f>
        <v/>
      </c>
    </row>
    <row r="96" spans="1:8" x14ac:dyDescent="0.35">
      <c r="A96" s="2" t="str">
        <f>IF(86&lt;=B4,86,"")</f>
        <v/>
      </c>
      <c r="B96" s="2" t="str">
        <f>IF(A96&lt;&gt;"",B3*12,"")</f>
        <v/>
      </c>
      <c r="C96" s="2" t="str">
        <f>IF(A96&lt;&gt;"",H95+B3*12,"")</f>
        <v/>
      </c>
      <c r="D96" s="2" t="str">
        <f>IF(A96&lt;&gt;"",H95*B5/100,"")</f>
        <v/>
      </c>
      <c r="E96" s="2" t="str">
        <f>IF(A96&lt;&gt;"",B6,"")</f>
        <v/>
      </c>
      <c r="F96" s="2" t="str">
        <f t="shared" si="1"/>
        <v/>
      </c>
      <c r="G96" s="2" t="str">
        <f>IF(A96&lt;&gt;"",F96*B7/100,"")</f>
        <v/>
      </c>
      <c r="H96" s="2" t="str">
        <f>IF(A96&lt;&gt;"",H95+B3*12+D96-G96,"")</f>
        <v/>
      </c>
    </row>
    <row r="97" spans="1:8" x14ac:dyDescent="0.35">
      <c r="A97" s="2" t="str">
        <f>IF(87&lt;=B4,87,"")</f>
        <v/>
      </c>
      <c r="B97" s="2" t="str">
        <f>IF(A97&lt;&gt;"",B3*12,"")</f>
        <v/>
      </c>
      <c r="C97" s="2" t="str">
        <f>IF(A97&lt;&gt;"",H96+B3*12,"")</f>
        <v/>
      </c>
      <c r="D97" s="2" t="str">
        <f>IF(A97&lt;&gt;"",H96*B5/100,"")</f>
        <v/>
      </c>
      <c r="E97" s="2" t="str">
        <f>IF(A97&lt;&gt;"",B6,"")</f>
        <v/>
      </c>
      <c r="F97" s="2" t="str">
        <f t="shared" si="1"/>
        <v/>
      </c>
      <c r="G97" s="2" t="str">
        <f>IF(A97&lt;&gt;"",F97*B7/100,"")</f>
        <v/>
      </c>
      <c r="H97" s="2" t="str">
        <f>IF(A97&lt;&gt;"",H96+B3*12+D97-G97,"")</f>
        <v/>
      </c>
    </row>
    <row r="98" spans="1:8" x14ac:dyDescent="0.35">
      <c r="A98" s="2" t="str">
        <f>IF(88&lt;=B4,88,"")</f>
        <v/>
      </c>
      <c r="B98" s="2" t="str">
        <f>IF(A98&lt;&gt;"",B3*12,"")</f>
        <v/>
      </c>
      <c r="C98" s="2" t="str">
        <f>IF(A98&lt;&gt;"",H97+B3*12,"")</f>
        <v/>
      </c>
      <c r="D98" s="2" t="str">
        <f>IF(A98&lt;&gt;"",H97*B5/100,"")</f>
        <v/>
      </c>
      <c r="E98" s="2" t="str">
        <f>IF(A98&lt;&gt;"",B6,"")</f>
        <v/>
      </c>
      <c r="F98" s="2" t="str">
        <f t="shared" si="1"/>
        <v/>
      </c>
      <c r="G98" s="2" t="str">
        <f>IF(A98&lt;&gt;"",F98*B7/100,"")</f>
        <v/>
      </c>
      <c r="H98" s="2" t="str">
        <f>IF(A98&lt;&gt;"",H97+B3*12+D98-G98,"")</f>
        <v/>
      </c>
    </row>
    <row r="99" spans="1:8" x14ac:dyDescent="0.35">
      <c r="A99" s="2" t="str">
        <f>IF(89&lt;=B4,89,"")</f>
        <v/>
      </c>
      <c r="B99" s="2" t="str">
        <f>IF(A99&lt;&gt;"",B3*12,"")</f>
        <v/>
      </c>
      <c r="C99" s="2" t="str">
        <f>IF(A99&lt;&gt;"",H98+B3*12,"")</f>
        <v/>
      </c>
      <c r="D99" s="2" t="str">
        <f>IF(A99&lt;&gt;"",H98*B5/100,"")</f>
        <v/>
      </c>
      <c r="E99" s="2" t="str">
        <f>IF(A99&lt;&gt;"",B6,"")</f>
        <v/>
      </c>
      <c r="F99" s="2" t="str">
        <f t="shared" si="1"/>
        <v/>
      </c>
      <c r="G99" s="2" t="str">
        <f>IF(A99&lt;&gt;"",F99*B7/100,"")</f>
        <v/>
      </c>
      <c r="H99" s="2" t="str">
        <f>IF(A99&lt;&gt;"",H98+B3*12+D99-G99,"")</f>
        <v/>
      </c>
    </row>
    <row r="100" spans="1:8" x14ac:dyDescent="0.35">
      <c r="A100" s="2" t="str">
        <f>IF(90&lt;=B4,90,"")</f>
        <v/>
      </c>
      <c r="B100" s="2" t="str">
        <f>IF(A100&lt;&gt;"",B3*12,"")</f>
        <v/>
      </c>
      <c r="C100" s="2" t="str">
        <f>IF(A100&lt;&gt;"",H99+B3*12,"")</f>
        <v/>
      </c>
      <c r="D100" s="2" t="str">
        <f>IF(A100&lt;&gt;"",H99*B5/100,"")</f>
        <v/>
      </c>
      <c r="E100" s="2" t="str">
        <f>IF(A100&lt;&gt;"",B6,"")</f>
        <v/>
      </c>
      <c r="F100" s="2" t="str">
        <f t="shared" si="1"/>
        <v/>
      </c>
      <c r="G100" s="2" t="str">
        <f>IF(A100&lt;&gt;"",F100*B7/100,"")</f>
        <v/>
      </c>
      <c r="H100" s="2" t="str">
        <f>IF(A100&lt;&gt;"",H99+B3*12+D100-G100,"")</f>
        <v/>
      </c>
    </row>
    <row r="101" spans="1:8" x14ac:dyDescent="0.35">
      <c r="A101" s="2" t="str">
        <f>IF(91&lt;=B4,91,"")</f>
        <v/>
      </c>
      <c r="B101" s="2" t="str">
        <f>IF(A101&lt;&gt;"",B3*12,"")</f>
        <v/>
      </c>
      <c r="C101" s="2" t="str">
        <f>IF(A101&lt;&gt;"",H100+B3*12,"")</f>
        <v/>
      </c>
      <c r="D101" s="2" t="str">
        <f>IF(A101&lt;&gt;"",H100*B5/100,"")</f>
        <v/>
      </c>
      <c r="E101" s="2" t="str">
        <f>IF(A101&lt;&gt;"",B6,"")</f>
        <v/>
      </c>
      <c r="F101" s="2" t="str">
        <f t="shared" si="1"/>
        <v/>
      </c>
      <c r="G101" s="2" t="str">
        <f>IF(A101&lt;&gt;"",F101*B7/100,"")</f>
        <v/>
      </c>
      <c r="H101" s="2" t="str">
        <f>IF(A101&lt;&gt;"",H100+B3*12+D101-G101,"")</f>
        <v/>
      </c>
    </row>
    <row r="102" spans="1:8" x14ac:dyDescent="0.35">
      <c r="A102" s="2" t="str">
        <f>IF(92&lt;=B4,92,"")</f>
        <v/>
      </c>
      <c r="B102" s="2" t="str">
        <f>IF(A102&lt;&gt;"",B3*12,"")</f>
        <v/>
      </c>
      <c r="C102" s="2" t="str">
        <f>IF(A102&lt;&gt;"",H101+B3*12,"")</f>
        <v/>
      </c>
      <c r="D102" s="2" t="str">
        <f>IF(A102&lt;&gt;"",H101*B5/100,"")</f>
        <v/>
      </c>
      <c r="E102" s="2" t="str">
        <f>IF(A102&lt;&gt;"",B6,"")</f>
        <v/>
      </c>
      <c r="F102" s="2" t="str">
        <f t="shared" si="1"/>
        <v/>
      </c>
      <c r="G102" s="2" t="str">
        <f>IF(A102&lt;&gt;"",F102*B7/100,"")</f>
        <v/>
      </c>
      <c r="H102" s="2" t="str">
        <f>IF(A102&lt;&gt;"",H101+B3*12+D102-G102,"")</f>
        <v/>
      </c>
    </row>
    <row r="103" spans="1:8" x14ac:dyDescent="0.35">
      <c r="A103" s="2" t="str">
        <f>IF(93&lt;=B4,93,"")</f>
        <v/>
      </c>
      <c r="B103" s="2" t="str">
        <f>IF(A103&lt;&gt;"",B3*12,"")</f>
        <v/>
      </c>
      <c r="C103" s="2" t="str">
        <f>IF(A103&lt;&gt;"",H102+B3*12,"")</f>
        <v/>
      </c>
      <c r="D103" s="2" t="str">
        <f>IF(A103&lt;&gt;"",H102*B5/100,"")</f>
        <v/>
      </c>
      <c r="E103" s="2" t="str">
        <f>IF(A103&lt;&gt;"",B6,"")</f>
        <v/>
      </c>
      <c r="F103" s="2" t="str">
        <f t="shared" si="1"/>
        <v/>
      </c>
      <c r="G103" s="2" t="str">
        <f>IF(A103&lt;&gt;"",F103*B7/100,"")</f>
        <v/>
      </c>
      <c r="H103" s="2" t="str">
        <f>IF(A103&lt;&gt;"",H102+B3*12+D103-G103,"")</f>
        <v/>
      </c>
    </row>
    <row r="104" spans="1:8" x14ac:dyDescent="0.35">
      <c r="A104" s="2" t="str">
        <f>IF(94&lt;=B4,94,"")</f>
        <v/>
      </c>
      <c r="B104" s="2" t="str">
        <f>IF(A104&lt;&gt;"",B3*12,"")</f>
        <v/>
      </c>
      <c r="C104" s="2" t="str">
        <f>IF(A104&lt;&gt;"",H103+B3*12,"")</f>
        <v/>
      </c>
      <c r="D104" s="2" t="str">
        <f>IF(A104&lt;&gt;"",H103*B5/100,"")</f>
        <v/>
      </c>
      <c r="E104" s="2" t="str">
        <f>IF(A104&lt;&gt;"",B6,"")</f>
        <v/>
      </c>
      <c r="F104" s="2" t="str">
        <f t="shared" si="1"/>
        <v/>
      </c>
      <c r="G104" s="2" t="str">
        <f>IF(A104&lt;&gt;"",F104*B7/100,"")</f>
        <v/>
      </c>
      <c r="H104" s="2" t="str">
        <f>IF(A104&lt;&gt;"",H103+B3*12+D104-G104,"")</f>
        <v/>
      </c>
    </row>
    <row r="105" spans="1:8" x14ac:dyDescent="0.35">
      <c r="A105" s="2" t="str">
        <f>IF(95&lt;=B4,95,"")</f>
        <v/>
      </c>
      <c r="B105" s="2" t="str">
        <f>IF(A105&lt;&gt;"",B3*12,"")</f>
        <v/>
      </c>
      <c r="C105" s="2" t="str">
        <f>IF(A105&lt;&gt;"",H104+B3*12,"")</f>
        <v/>
      </c>
      <c r="D105" s="2" t="str">
        <f>IF(A105&lt;&gt;"",H104*B5/100,"")</f>
        <v/>
      </c>
      <c r="E105" s="2" t="str">
        <f>IF(A105&lt;&gt;"",B6,"")</f>
        <v/>
      </c>
      <c r="F105" s="2" t="str">
        <f t="shared" si="1"/>
        <v/>
      </c>
      <c r="G105" s="2" t="str">
        <f>IF(A105&lt;&gt;"",F105*B7/100,"")</f>
        <v/>
      </c>
      <c r="H105" s="2" t="str">
        <f>IF(A105&lt;&gt;"",H104+B3*12+D105-G105,"")</f>
        <v/>
      </c>
    </row>
    <row r="106" spans="1:8" x14ac:dyDescent="0.35">
      <c r="A106" s="2" t="str">
        <f>IF(96&lt;=B4,96,"")</f>
        <v/>
      </c>
      <c r="B106" s="2" t="str">
        <f>IF(A106&lt;&gt;"",B3*12,"")</f>
        <v/>
      </c>
      <c r="C106" s="2" t="str">
        <f>IF(A106&lt;&gt;"",H105+B3*12,"")</f>
        <v/>
      </c>
      <c r="D106" s="2" t="str">
        <f>IF(A106&lt;&gt;"",H105*B5/100,"")</f>
        <v/>
      </c>
      <c r="E106" s="2" t="str">
        <f>IF(A106&lt;&gt;"",B6,"")</f>
        <v/>
      </c>
      <c r="F106" s="2" t="str">
        <f t="shared" si="1"/>
        <v/>
      </c>
      <c r="G106" s="2" t="str">
        <f>IF(A106&lt;&gt;"",F106*B7/100,"")</f>
        <v/>
      </c>
      <c r="H106" s="2" t="str">
        <f>IF(A106&lt;&gt;"",H105+B3*12+D106-G106,"")</f>
        <v/>
      </c>
    </row>
    <row r="107" spans="1:8" x14ac:dyDescent="0.35">
      <c r="A107" s="2" t="str">
        <f>IF(97&lt;=B4,97,"")</f>
        <v/>
      </c>
      <c r="B107" s="2" t="str">
        <f>IF(A107&lt;&gt;"",B3*12,"")</f>
        <v/>
      </c>
      <c r="C107" s="2" t="str">
        <f>IF(A107&lt;&gt;"",H106+B3*12,"")</f>
        <v/>
      </c>
      <c r="D107" s="2" t="str">
        <f>IF(A107&lt;&gt;"",H106*B5/100,"")</f>
        <v/>
      </c>
      <c r="E107" s="2" t="str">
        <f>IF(A107&lt;&gt;"",B6,"")</f>
        <v/>
      </c>
      <c r="F107" s="2" t="str">
        <f t="shared" si="1"/>
        <v/>
      </c>
      <c r="G107" s="2" t="str">
        <f>IF(A107&lt;&gt;"",F107*B7/100,"")</f>
        <v/>
      </c>
      <c r="H107" s="2" t="str">
        <f>IF(A107&lt;&gt;"",H106+B3*12+D107-G107,"")</f>
        <v/>
      </c>
    </row>
    <row r="108" spans="1:8" x14ac:dyDescent="0.35">
      <c r="A108" s="2" t="str">
        <f>IF(98&lt;=B4,98,"")</f>
        <v/>
      </c>
      <c r="B108" s="2" t="str">
        <f>IF(A108&lt;&gt;"",B3*12,"")</f>
        <v/>
      </c>
      <c r="C108" s="2" t="str">
        <f>IF(A108&lt;&gt;"",H107+B3*12,"")</f>
        <v/>
      </c>
      <c r="D108" s="2" t="str">
        <f>IF(A108&lt;&gt;"",H107*B5/100,"")</f>
        <v/>
      </c>
      <c r="E108" s="2" t="str">
        <f>IF(A108&lt;&gt;"",B6,"")</f>
        <v/>
      </c>
      <c r="F108" s="2" t="str">
        <f t="shared" si="1"/>
        <v/>
      </c>
      <c r="G108" s="2" t="str">
        <f>IF(A108&lt;&gt;"",F108*B7/100,"")</f>
        <v/>
      </c>
      <c r="H108" s="2" t="str">
        <f>IF(A108&lt;&gt;"",H107+B3*12+D108-G108,"")</f>
        <v/>
      </c>
    </row>
    <row r="109" spans="1:8" x14ac:dyDescent="0.35">
      <c r="A109" s="2" t="str">
        <f>IF(99&lt;=B4,99,"")</f>
        <v/>
      </c>
      <c r="B109" s="2" t="str">
        <f>IF(A109&lt;&gt;"",B3*12,"")</f>
        <v/>
      </c>
      <c r="C109" s="2" t="str">
        <f>IF(A109&lt;&gt;"",H108+B3*12,"")</f>
        <v/>
      </c>
      <c r="D109" s="2" t="str">
        <f>IF(A109&lt;&gt;"",H108*B5/100,"")</f>
        <v/>
      </c>
      <c r="E109" s="2" t="str">
        <f>IF(A109&lt;&gt;"",B6,"")</f>
        <v/>
      </c>
      <c r="F109" s="2" t="str">
        <f t="shared" si="1"/>
        <v/>
      </c>
      <c r="G109" s="2" t="str">
        <f>IF(A109&lt;&gt;"",F109*B7/100,"")</f>
        <v/>
      </c>
      <c r="H109" s="2" t="str">
        <f>IF(A109&lt;&gt;"",H108+B3*12+D109-G109,"")</f>
        <v/>
      </c>
    </row>
    <row r="110" spans="1:8" x14ac:dyDescent="0.35">
      <c r="A110" s="2" t="str">
        <f>IF(100&lt;=B4,100,"")</f>
        <v/>
      </c>
      <c r="B110" s="2" t="str">
        <f>IF(A110&lt;&gt;"",B3*12,"")</f>
        <v/>
      </c>
      <c r="C110" s="2" t="str">
        <f>IF(A110&lt;&gt;"",H109+B3*12,"")</f>
        <v/>
      </c>
      <c r="D110" s="2" t="str">
        <f>IF(A110&lt;&gt;"",H109*B5/100,"")</f>
        <v/>
      </c>
      <c r="E110" s="2" t="str">
        <f>IF(A110&lt;&gt;"",B6,"")</f>
        <v/>
      </c>
      <c r="F110" s="2" t="str">
        <f t="shared" si="1"/>
        <v/>
      </c>
      <c r="G110" s="2" t="str">
        <f>IF(A110&lt;&gt;"",F110*B7/100,"")</f>
        <v/>
      </c>
      <c r="H110" s="2" t="str">
        <f>IF(A110&lt;&gt;"",H109+B3*12+D110-G110,"")</f>
        <v/>
      </c>
    </row>
  </sheetData>
  <sheetProtection algorithmName="SHA-512" hashValue="dP1O1AiLJmtynAW3Z2Uwm9v975MK7lRIUz9NIIw7QpwmI8/fH1ptfwT2xOvfJTR1VEOroMh5npbIW9n/I5WNZQ==" saltValue="JT/SRVUNLI4UlezQWl77XQ==" spinCount="100000" sheet="1" objects="1" scenarios="1" selectLockedCells="1" selectUnlockedCell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Vergleich Kaufen-Mieten mit ETF</vt:lpstr>
      <vt:lpstr>Berechnung Darlehen</vt:lpstr>
      <vt:lpstr>Berechnung ETF</vt:lpstr>
      <vt:lpstr>'Vergleich Kaufen-Mieten mit ETF'!Druckbereich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Malesevic</dc:creator>
  <cp:lastModifiedBy>Zoran Malesevic</cp:lastModifiedBy>
  <dcterms:created xsi:type="dcterms:W3CDTF">2024-10-15T04:22:43Z</dcterms:created>
  <dcterms:modified xsi:type="dcterms:W3CDTF">2026-03-16T05:06:57Z</dcterms:modified>
</cp:coreProperties>
</file>